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styles.xml" ContentType="application/vnd.openxmlformats-officedocument.spreadsheetml.style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ta" sheetId="2" state="visible" r:id="rId4"/>
    <sheet name="WOE &amp; IV" sheetId="3" state="visible" r:id="rId5"/>
    <sheet name="Model" sheetId="4" state="visible" r:id="rId6"/>
    <sheet name="Scorec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rodoslay</author>
  </authors>
  <commentList>
    <comment ref="B2" authorId="0">
      <text>
        <r>
          <rPr>
            <sz val="10"/>
            <rFont val="Arial"/>
            <family val="2"/>
          </rPr>
          <t xml:space="preserve">Good = Bad flag 0. Bad definition for this dataset: default within observation window.</t>
        </r>
      </text>
    </comment>
    <comment ref="C9" authorId="0">
      <text>
        <r>
          <rPr>
            <sz val="10"/>
            <rFont val="Arial"/>
            <family val="2"/>
          </rPr>
          <t xml:space="preserve">1000 = open upper bound (captures anything ≥ 90).</t>
        </r>
      </text>
    </comment>
    <comment ref="C18" authorId="0">
      <text>
        <r>
          <rPr>
            <sz val="10"/>
            <rFont val="Arial"/>
            <family val="2"/>
          </rPr>
          <t xml:space="preserve">10000 = open upper bound.</t>
        </r>
      </text>
    </comment>
    <comment ref="C26" authorId="0">
      <text>
        <r>
          <rPr>
            <sz val="10"/>
            <rFont val="Arial"/>
            <family val="2"/>
          </rPr>
          <t xml:space="preserve">100 = open upper bound.</t>
        </r>
      </text>
    </comment>
    <comment ref="C34" authorId="0">
      <text>
        <r>
          <rPr>
            <sz val="10"/>
            <rFont val="Arial"/>
            <family val="2"/>
          </rPr>
          <t xml:space="preserve">100 = open upper bound.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rodoslay</author>
  </authors>
  <commentList>
    <comment ref="B4" authorId="0">
      <text>
        <r>
          <rPr>
            <sz val="10"/>
            <rFont val="Arial"/>
            <family val="2"/>
          </rPr>
          <t xml:space="preserve">Source: fitted by maximum likelihood (IRLS) on the Data sheet, 2026-07-07. Re-fit with Solver: maximize B11 by changing B4:B8.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rodoslay</author>
  </authors>
  <commentList>
    <comment ref="C51" authorId="0">
      <text>
        <r>
          <rPr>
            <sz val="10"/>
            <rFont val="Arial"/>
            <family val="2"/>
          </rPr>
          <t xml:space="preserve">Approximate — integer point rounding shifts the implied PD slightly vs. the raw model.</t>
        </r>
      </text>
    </comment>
  </commentList>
</comments>
</file>

<file path=xl/sharedStrings.xml><?xml version="1.0" encoding="utf-8"?>
<sst xmlns="http://schemas.openxmlformats.org/spreadsheetml/2006/main" count="150" uniqueCount="99">
  <si>
    <t xml:space="preserve">Logistic Scorecard Builder — rodoslay.com</t>
  </si>
  <si>
    <t xml:space="preserve">Companion download for Credit Models Module 2: Retail Credit Scoring.</t>
  </si>
  <si>
    <t xml:space="preserve">WHAT THIS WORKBOOK DOES</t>
  </si>
  <si>
    <t xml:space="preserve">Builds a complete points-based credit scorecard from a 1,000-loan sample dataset, with every step in visible formulas:</t>
  </si>
  <si>
    <t xml:space="preserve">  1. Data — the sample loans (synthetic, generated for teaching; Bad = 1 means defaulted).</t>
  </si>
  <si>
    <t xml:space="preserve">  2. WOE &amp; IV — bins each variable, computes Weight of Evidence per bin and Information Value per variable (live COUNTIFS formulas).</t>
  </si>
  <si>
    <t xml:space="preserve">  3. Model — logistic regression coefficients on the WOE-transformed variables, with a live log-likelihood cell.</t>
  </si>
  <si>
    <t xml:space="preserve">  4. Scorecard — converts coefficients to integer points via the PDO scaling, plus a calculator to score a new applicant.</t>
  </si>
  <si>
    <t xml:space="preserve">HOW TO PLAY WITH IT</t>
  </si>
  <si>
    <t xml:space="preserve">• Change the bin boundaries on the WOE &amp; IV sheet — every WOE, IV, and downstream point value recalculates.</t>
  </si>
  <si>
    <t xml:space="preserve">• Re-fit the model yourself: Solver / Goal Seek → maximize Model!B11 (log-likelihood) by changing Model!B4:B8.</t>
  </si>
  <si>
    <t xml:space="preserve">  The shipped coefficients were fitted by maximum likelihood on this exact dataset, so Solver should barely move them.</t>
  </si>
  <si>
    <t xml:space="preserve">• Score an applicant on the Scorecard sheet — edit the blue input cells.</t>
  </si>
  <si>
    <t xml:space="preserve">COLOR CONVENTIONS</t>
  </si>
  <si>
    <t xml:space="preserve">  Blue = hardcoded inputs you can change.  Black = formulas.  Green = links to another sheet.</t>
  </si>
  <si>
    <t xml:space="preserve">SCALE ANCHORS (Scorecard sheet, blue cells)</t>
  </si>
  <si>
    <t xml:space="preserve">  Base score 600 at 30:1 good:bad odds, 20 points to double the odds (PDO).</t>
  </si>
  <si>
    <t xml:space="preserve">This dataset is synthetic. Do not use this scorecard for actual lending decisions.</t>
  </si>
  <si>
    <t xml:space="preserve">LoanID</t>
  </si>
  <si>
    <t xml:space="preserve">Utilization (%)</t>
  </si>
  <si>
    <t xml:space="preserve">History (months)</t>
  </si>
  <si>
    <t xml:space="preserve">Delinq 24m</t>
  </si>
  <si>
    <t xml:space="preserve">Inquiries 12m</t>
  </si>
  <si>
    <t xml:space="preserve">Bad (1=default)</t>
  </si>
  <si>
    <t xml:space="preserve">WOE Util</t>
  </si>
  <si>
    <t xml:space="preserve">WOE Hist</t>
  </si>
  <si>
    <t xml:space="preserve">WOE Delinq</t>
  </si>
  <si>
    <t xml:space="preserve">WOE Inq</t>
  </si>
  <si>
    <t xml:space="preserve">z (log-odds bad)</t>
  </si>
  <si>
    <t xml:space="preserve">LogLik contrib</t>
  </si>
  <si>
    <t xml:space="preserve">P(bad)</t>
  </si>
  <si>
    <t xml:space="preserve">Binning, Weight of Evidence, and Information Value</t>
  </si>
  <si>
    <t xml:space="preserve">Total goods:</t>
  </si>
  <si>
    <t xml:space="preserve">Total bads:</t>
  </si>
  <si>
    <t xml:space="preserve">Revolving utilization (%)</t>
  </si>
  <si>
    <t xml:space="preserve">Bin</t>
  </si>
  <si>
    <t xml:space="preserve">Lower ≥</t>
  </si>
  <si>
    <t xml:space="preserve">Upper &lt;</t>
  </si>
  <si>
    <t xml:space="preserve"># Good</t>
  </si>
  <si>
    <t xml:space="preserve"># Bad</t>
  </si>
  <si>
    <t xml:space="preserve">% Good</t>
  </si>
  <si>
    <t xml:space="preserve">% Bad</t>
  </si>
  <si>
    <t xml:space="preserve">WOE</t>
  </si>
  <si>
    <t xml:space="preserve">IV contrib</t>
  </si>
  <si>
    <t xml:space="preserve">0–10%</t>
  </si>
  <si>
    <t xml:space="preserve">10–30%</t>
  </si>
  <si>
    <t xml:space="preserve">30–60%</t>
  </si>
  <si>
    <t xml:space="preserve">60–90%</t>
  </si>
  <si>
    <t xml:space="preserve">90%+</t>
  </si>
  <si>
    <t xml:space="preserve">Information Value</t>
  </si>
  <si>
    <t xml:space="preserve">Length of credit history (months)</t>
  </si>
  <si>
    <t xml:space="preserve">&lt; 2 yrs</t>
  </si>
  <si>
    <t xml:space="preserve">2–5 yrs</t>
  </si>
  <si>
    <t xml:space="preserve">5–10 yrs</t>
  </si>
  <si>
    <t xml:space="preserve">10–20 yrs</t>
  </si>
  <si>
    <t xml:space="preserve">20 yrs +</t>
  </si>
  <si>
    <t xml:space="preserve">Delinquencies, last 24 months</t>
  </si>
  <si>
    <t xml:space="preserve">0</t>
  </si>
  <si>
    <t xml:space="preserve">1</t>
  </si>
  <si>
    <t xml:space="preserve">2</t>
  </si>
  <si>
    <t xml:space="preserve">3+</t>
  </si>
  <si>
    <t xml:space="preserve">Hard inquiries, last 12 months</t>
  </si>
  <si>
    <t xml:space="preserve">2–3</t>
  </si>
  <si>
    <t xml:space="preserve">4+</t>
  </si>
  <si>
    <t xml:space="preserve">Reading IV: &lt;0.02 useless · 0.02–0.1 weak · 0.1–0.3 medium · 0.3–0.5 strong · &gt;0.5 suspicious (check for label leakage).</t>
  </si>
  <si>
    <t xml:space="preserve">Logistic regression on WOE variables — predicts P(Bad)</t>
  </si>
  <si>
    <t xml:space="preserve">z = β0 + β1·WOE_util + β2·WOE_hist + β3·WOE_delinq + β4·WOE_inq ;  P(bad) = 1/(1+e^−z)</t>
  </si>
  <si>
    <t xml:space="preserve">Intercept (β0)</t>
  </si>
  <si>
    <t xml:space="preserve">β1 — WOE Utilization</t>
  </si>
  <si>
    <t xml:space="preserve">β2 — WOE History</t>
  </si>
  <si>
    <t xml:space="preserve">β3 — WOE Delinquencies</t>
  </si>
  <si>
    <t xml:space="preserve">β4 — WOE Inquiries</t>
  </si>
  <si>
    <t xml:space="preserve">Log-likelihood</t>
  </si>
  <si>
    <t xml:space="preserve">Log-likelihood (alias)</t>
  </si>
  <si>
    <t xml:space="preserve">Betas are negative because WOE here = ln(%good/%bad): higher WOE = safer, so it lowers P(bad).</t>
  </si>
  <si>
    <t xml:space="preserve">Model quality check: bad rate predicted vs. actual —</t>
  </si>
  <si>
    <t xml:space="preserve">Mean predicted P(bad)</t>
  </si>
  <si>
    <t xml:space="preserve">Actual bad rate</t>
  </si>
  <si>
    <t xml:space="preserve">Points-based scorecard (PDO scaling)</t>
  </si>
  <si>
    <t xml:space="preserve">Base score</t>
  </si>
  <si>
    <t xml:space="preserve">Base odds (good:bad)</t>
  </si>
  <si>
    <t xml:space="preserve">PDO (points to double odds)</t>
  </si>
  <si>
    <t xml:space="preserve">Factor = PDO/LN(2)</t>
  </si>
  <si>
    <t xml:space="preserve">Offset = Base − Factor·LN(Base odds)</t>
  </si>
  <si>
    <t xml:space="preserve">Variables in model (n)</t>
  </si>
  <si>
    <t xml:space="preserve">Per-variable share of intercept+offset</t>
  </si>
  <si>
    <t xml:space="preserve">Points for bin i of variable j  =  ROUND( −Factor·βj·WOEij + share , 0 )</t>
  </si>
  <si>
    <t xml:space="preserve">Utilization</t>
  </si>
  <si>
    <t xml:space="preserve">Points</t>
  </si>
  <si>
    <t xml:space="preserve">History</t>
  </si>
  <si>
    <t xml:space="preserve">Delinquencies</t>
  </si>
  <si>
    <t xml:space="preserve">Inquiries</t>
  </si>
  <si>
    <t xml:space="preserve">Score a new applicant</t>
  </si>
  <si>
    <t xml:space="preserve">Input</t>
  </si>
  <si>
    <t xml:space="preserve">Value</t>
  </si>
  <si>
    <t xml:space="preserve">Delinquencies 24m</t>
  </si>
  <si>
    <t xml:space="preserve">TOTAL SCORE</t>
  </si>
  <si>
    <t xml:space="preserve">Implied good:bad odds</t>
  </si>
  <si>
    <t xml:space="preserve">Implied PD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</si>
</sst>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0"/>
    <numFmt numFmtId="166" formatCode="#,##0"/>
    <numFmt numFmtId="167" formatCode="0.0%"/>
    <numFmt numFmtId="168" formatCode="0.0000"/>
    <numFmt numFmtId="169" formatCode="0.00"/>
    <numFmt numFmtId="170" formatCode="#,##0.0"/>
    <numFmt numFmtId="171" formatCode="0.0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8000"/>
      <name val="Arial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/>
    </row>
    <row r="4" customFormat="false" ht="15" hidden="false" customHeight="false" outlineLevel="0" collapsed="false">
      <c r="A4" s="1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 t="s">
        <v>4</v>
      </c>
    </row>
    <row r="7" customFormat="false" ht="15" hidden="false" customHeight="false" outlineLevel="0" collapsed="false">
      <c r="A7" s="2" t="s">
        <v>5</v>
      </c>
    </row>
    <row r="8" customFormat="false" ht="15" hidden="false" customHeight="false" outlineLevel="0" collapsed="false">
      <c r="A8" s="2" t="s">
        <v>6</v>
      </c>
    </row>
    <row r="9" customFormat="false" ht="15" hidden="false" customHeight="false" outlineLevel="0" collapsed="false">
      <c r="A9" s="2" t="s">
        <v>7</v>
      </c>
    </row>
    <row r="10" customFormat="false" ht="15" hidden="false" customHeight="false" outlineLevel="0" collapsed="false">
      <c r="A10" s="2"/>
    </row>
    <row r="11" customFormat="false" ht="15" hidden="false" customHeight="false" outlineLevel="0" collapsed="false">
      <c r="A11" s="1" t="s">
        <v>8</v>
      </c>
    </row>
    <row r="12" customFormat="false" ht="15" hidden="false" customHeight="false" outlineLevel="0" collapsed="false">
      <c r="A12" s="2" t="s">
        <v>9</v>
      </c>
    </row>
    <row r="13" customFormat="false" ht="15" hidden="false" customHeight="false" outlineLevel="0" collapsed="false">
      <c r="A13" s="2" t="s">
        <v>10</v>
      </c>
    </row>
    <row r="14" customFormat="false" ht="15" hidden="false" customHeight="false" outlineLevel="0" collapsed="false">
      <c r="A14" s="2" t="s">
        <v>11</v>
      </c>
    </row>
    <row r="15" customFormat="false" ht="15" hidden="false" customHeight="false" outlineLevel="0" collapsed="false">
      <c r="A15" s="2" t="s">
        <v>12</v>
      </c>
    </row>
    <row r="16" customFormat="false" ht="15" hidden="false" customHeight="false" outlineLevel="0" collapsed="false">
      <c r="A16" s="2"/>
    </row>
    <row r="17" customFormat="false" ht="15" hidden="false" customHeight="false" outlineLevel="0" collapsed="false">
      <c r="A17" s="1" t="s">
        <v>13</v>
      </c>
    </row>
    <row r="18" customFormat="false" ht="15" hidden="false" customHeight="false" outlineLevel="0" collapsed="false">
      <c r="A18" s="2" t="s">
        <v>14</v>
      </c>
    </row>
    <row r="19" customFormat="false" ht="15" hidden="false" customHeight="false" outlineLevel="0" collapsed="false">
      <c r="A19" s="2"/>
    </row>
    <row r="20" customFormat="false" ht="15" hidden="false" customHeight="false" outlineLevel="0" collapsed="false">
      <c r="A20" s="1" t="s">
        <v>15</v>
      </c>
    </row>
    <row r="21" customFormat="false" ht="15" hidden="false" customHeight="false" outlineLevel="0" collapsed="false">
      <c r="A21" s="2" t="s">
        <v>16</v>
      </c>
    </row>
    <row r="22" customFormat="false" ht="15" hidden="false" customHeight="false" outlineLevel="0" collapsed="false">
      <c r="A22" s="2"/>
    </row>
    <row r="23" customFormat="false" ht="15" hidden="false" customHeight="false" outlineLevel="0" collapsed="false">
      <c r="A23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13"/>
    <col collapsed="false" customWidth="true" hidden="false" outlineLevel="0" max="4" min="4" style="0" width="11"/>
    <col collapsed="false" customWidth="true" hidden="false" outlineLevel="0" max="5" min="5" style="0" width="12"/>
    <col collapsed="false" customWidth="true" hidden="false" outlineLevel="0" max="6" min="6" style="0" width="13"/>
    <col collapsed="false" customWidth="true" hidden="false" outlineLevel="0" max="8" min="7" style="0" width="10"/>
    <col collapsed="false" customWidth="true" hidden="false" outlineLevel="0" max="9" min="9" style="0" width="11"/>
    <col collapsed="false" customWidth="true" hidden="false" outlineLevel="0" max="10" min="10" style="0" width="10"/>
    <col collapsed="false" customWidth="true" hidden="false" outlineLevel="0" max="11" min="11" style="0" width="14"/>
    <col collapsed="false" customWidth="true" hidden="false" outlineLevel="0" max="12" min="12" style="0" width="12"/>
    <col collapsed="false" customWidth="true" hidden="false" outlineLevel="0" max="13" min="13" style="0" width="10"/>
  </cols>
  <sheetData>
    <row r="1" customFormat="false" ht="26.85" hidden="false" customHeight="false" outlineLevel="0" collapsed="false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</row>
    <row r="2" customFormat="false" ht="15" hidden="false" customHeight="false" outlineLevel="0" collapsed="false">
      <c r="A2" s="4" t="n">
        <v>1</v>
      </c>
      <c r="B2" s="4" t="n">
        <v>52.6</v>
      </c>
      <c r="C2" s="4" t="n">
        <v>95</v>
      </c>
      <c r="D2" s="4" t="n">
        <v>1</v>
      </c>
      <c r="E2" s="4" t="n">
        <v>1</v>
      </c>
      <c r="F2" s="4" t="n">
        <v>0</v>
      </c>
      <c r="G2" s="5" t="n">
        <f aca="false">LOOKUP(B2,'WOE &amp; IV'!$B$5:$B$9,'WOE &amp; IV'!$H$5:$H$9)</f>
        <v>0.218255430312074</v>
      </c>
      <c r="H2" s="5" t="n">
        <f aca="false">LOOKUP(C2,'WOE &amp; IV'!$B$14:$B$18,'WOE &amp; IV'!$H$14:$H$18)</f>
        <v>-0.171825195660813</v>
      </c>
      <c r="I2" s="5" t="n">
        <f aca="false">LOOKUP(D2,'WOE &amp; IV'!$B$23:$B$26,'WOE &amp; IV'!$H$23:$H$26)</f>
        <v>-0.479121632008246</v>
      </c>
      <c r="J2" s="5" t="n">
        <f aca="false">LOOKUP(E2,'WOE &amp; IV'!$B$31:$B$34,'WOE &amp; IV'!$H$31:$H$34)</f>
        <v>-0.102296734208726</v>
      </c>
      <c r="K2" s="5" t="n">
        <f aca="false">Model!$B$4+Model!$B$5*G2+Model!$B$6*H2+Model!$B$7*I2+Model!$B$8*J2</f>
        <v>-0.466214423782645</v>
      </c>
      <c r="L2" s="6" t="n">
        <f aca="false">IF(F2=1,LN(M2),LN(1-M2))</f>
        <v>-0.486966902173525</v>
      </c>
      <c r="M2" s="6" t="n">
        <f aca="false">1/(1+EXP(-K2))</f>
        <v>0.385512629195571</v>
      </c>
    </row>
    <row r="3" customFormat="false" ht="15" hidden="false" customHeight="false" outlineLevel="0" collapsed="false">
      <c r="A3" s="4" t="n">
        <v>2</v>
      </c>
      <c r="B3" s="4" t="n">
        <v>19</v>
      </c>
      <c r="C3" s="4" t="n">
        <v>71</v>
      </c>
      <c r="D3" s="4" t="n">
        <v>1</v>
      </c>
      <c r="E3" s="4" t="n">
        <v>2</v>
      </c>
      <c r="F3" s="4" t="n">
        <v>0</v>
      </c>
      <c r="G3" s="5" t="n">
        <f aca="false">LOOKUP(B3,'WOE &amp; IV'!$B$5:$B$9,'WOE &amp; IV'!$H$5:$H$9)</f>
        <v>0.721515666459208</v>
      </c>
      <c r="H3" s="5" t="n">
        <f aca="false">LOOKUP(C3,'WOE &amp; IV'!$B$14:$B$18,'WOE &amp; IV'!$H$14:$H$18)</f>
        <v>-0.171825195660813</v>
      </c>
      <c r="I3" s="5" t="n">
        <f aca="false">LOOKUP(D3,'WOE &amp; IV'!$B$23:$B$26,'WOE &amp; IV'!$H$23:$H$26)</f>
        <v>-0.479121632008246</v>
      </c>
      <c r="J3" s="5" t="n">
        <f aca="false">LOOKUP(E3,'WOE &amp; IV'!$B$31:$B$34,'WOE &amp; IV'!$H$31:$H$34)</f>
        <v>-0.0820085521567092</v>
      </c>
      <c r="K3" s="5" t="n">
        <f aca="false">Model!$B$4+Model!$B$5*G3+Model!$B$6*H3+Model!$B$7*I3+Model!$B$8*J3</f>
        <v>-1.06962533391251</v>
      </c>
      <c r="L3" s="6" t="n">
        <f aca="false">IF(F3=1,LN(M3),LN(1-M3))</f>
        <v>-0.295007963827698</v>
      </c>
      <c r="M3" s="6" t="n">
        <f aca="false">1/(1+EXP(-K3))</f>
        <v>0.255474341831759</v>
      </c>
    </row>
    <row r="4" customFormat="false" ht="15" hidden="false" customHeight="false" outlineLevel="0" collapsed="false">
      <c r="A4" s="4" t="n">
        <v>3</v>
      </c>
      <c r="B4" s="4" t="n">
        <v>63.8</v>
      </c>
      <c r="C4" s="4" t="n">
        <v>100</v>
      </c>
      <c r="D4" s="4" t="n">
        <v>1</v>
      </c>
      <c r="E4" s="4" t="n">
        <v>1</v>
      </c>
      <c r="F4" s="4" t="n">
        <v>1</v>
      </c>
      <c r="G4" s="5" t="n">
        <f aca="false">LOOKUP(B4,'WOE &amp; IV'!$B$5:$B$9,'WOE &amp; IV'!$H$5:$H$9)</f>
        <v>-0.907531990639555</v>
      </c>
      <c r="H4" s="5" t="n">
        <f aca="false">LOOKUP(C4,'WOE &amp; IV'!$B$14:$B$18,'WOE &amp; IV'!$H$14:$H$18)</f>
        <v>-0.171825195660813</v>
      </c>
      <c r="I4" s="5" t="n">
        <f aca="false">LOOKUP(D4,'WOE &amp; IV'!$B$23:$B$26,'WOE &amp; IV'!$H$23:$H$26)</f>
        <v>-0.479121632008246</v>
      </c>
      <c r="J4" s="5" t="n">
        <f aca="false">LOOKUP(E4,'WOE &amp; IV'!$B$31:$B$34,'WOE &amp; IV'!$H$31:$H$34)</f>
        <v>-0.102296734208726</v>
      </c>
      <c r="K4" s="5" t="n">
        <f aca="false">Model!$B$4+Model!$B$5*G4+Model!$B$6*H4+Model!$B$7*I4+Model!$B$8*J4</f>
        <v>0.829792055216869</v>
      </c>
      <c r="L4" s="6" t="n">
        <f aca="false">IF(F4=1,LN(M4),LN(1-M4))</f>
        <v>-0.361958937967913</v>
      </c>
      <c r="M4" s="6" t="n">
        <f aca="false">1/(1+EXP(-K4))</f>
        <v>0.696310959197706</v>
      </c>
    </row>
    <row r="5" customFormat="false" ht="15" hidden="false" customHeight="false" outlineLevel="0" collapsed="false">
      <c r="A5" s="4" t="n">
        <v>4</v>
      </c>
      <c r="B5" s="4" t="n">
        <v>68.5</v>
      </c>
      <c r="C5" s="4" t="n">
        <v>161</v>
      </c>
      <c r="D5" s="4" t="n">
        <v>0</v>
      </c>
      <c r="E5" s="4" t="n">
        <v>1</v>
      </c>
      <c r="F5" s="4" t="n">
        <v>1</v>
      </c>
      <c r="G5" s="5" t="n">
        <f aca="false">LOOKUP(B5,'WOE &amp; IV'!$B$5:$B$9,'WOE &amp; IV'!$H$5:$H$9)</f>
        <v>-0.907531990639555</v>
      </c>
      <c r="H5" s="5" t="n">
        <f aca="false">LOOKUP(C5,'WOE &amp; IV'!$B$14:$B$18,'WOE &amp; IV'!$H$14:$H$18)</f>
        <v>0.149360747248786</v>
      </c>
      <c r="I5" s="5" t="n">
        <f aca="false">LOOKUP(D5,'WOE &amp; IV'!$B$23:$B$26,'WOE &amp; IV'!$H$23:$H$26)</f>
        <v>0.552846198833581</v>
      </c>
      <c r="J5" s="5" t="n">
        <f aca="false">LOOKUP(E5,'WOE &amp; IV'!$B$31:$B$34,'WOE &amp; IV'!$H$31:$H$34)</f>
        <v>-0.102296734208726</v>
      </c>
      <c r="K5" s="5" t="n">
        <f aca="false">Model!$B$4+Model!$B$5*G5+Model!$B$6*H5+Model!$B$7*I5+Model!$B$8*J5</f>
        <v>-0.880791138834718</v>
      </c>
      <c r="L5" s="6" t="n">
        <f aca="false">IF(F5=1,LN(M5),LN(1-M5))</f>
        <v>-1.22753535937122</v>
      </c>
      <c r="M5" s="6" t="n">
        <f aca="false">1/(1+EXP(-K5))</f>
        <v>0.293013862331912</v>
      </c>
    </row>
    <row r="6" customFormat="false" ht="15" hidden="false" customHeight="false" outlineLevel="0" collapsed="false">
      <c r="A6" s="4" t="n">
        <v>5</v>
      </c>
      <c r="B6" s="4" t="n">
        <v>0</v>
      </c>
      <c r="C6" s="4" t="n">
        <v>171</v>
      </c>
      <c r="D6" s="4" t="n">
        <v>1</v>
      </c>
      <c r="E6" s="4" t="n">
        <v>4</v>
      </c>
      <c r="F6" s="4" t="n">
        <v>0</v>
      </c>
      <c r="G6" s="5" t="n">
        <f aca="false">LOOKUP(B6,'WOE &amp; IV'!$B$5:$B$9,'WOE &amp; IV'!$H$5:$H$9)</f>
        <v>1.45548484153941</v>
      </c>
      <c r="H6" s="5" t="n">
        <f aca="false">LOOKUP(C6,'WOE &amp; IV'!$B$14:$B$18,'WOE &amp; IV'!$H$14:$H$18)</f>
        <v>0.149360747248786</v>
      </c>
      <c r="I6" s="5" t="n">
        <f aca="false">LOOKUP(D6,'WOE &amp; IV'!$B$23:$B$26,'WOE &amp; IV'!$H$23:$H$26)</f>
        <v>-0.479121632008246</v>
      </c>
      <c r="J6" s="5" t="n">
        <f aca="false">LOOKUP(E6,'WOE &amp; IV'!$B$31:$B$34,'WOE &amp; IV'!$H$31:$H$34)</f>
        <v>-0.28220740641837</v>
      </c>
      <c r="K6" s="5" t="n">
        <f aca="false">Model!$B$4+Model!$B$5*G6+Model!$B$6*H6+Model!$B$7*I6+Model!$B$8*J6</f>
        <v>-2.12204949640544</v>
      </c>
      <c r="L6" s="6" t="n">
        <f aca="false">IF(F6=1,LN(M6),LN(1-M6))</f>
        <v>-0.113137484922864</v>
      </c>
      <c r="M6" s="6" t="n">
        <f aca="false">1/(1+EXP(-K6))</f>
        <v>0.10697212619277</v>
      </c>
    </row>
    <row r="7" customFormat="false" ht="15" hidden="false" customHeight="false" outlineLevel="0" collapsed="false">
      <c r="A7" s="4" t="n">
        <v>6</v>
      </c>
      <c r="B7" s="4" t="n">
        <v>12.4</v>
      </c>
      <c r="C7" s="4" t="n">
        <v>32</v>
      </c>
      <c r="D7" s="4" t="n">
        <v>0</v>
      </c>
      <c r="E7" s="4" t="n">
        <v>3</v>
      </c>
      <c r="F7" s="4" t="n">
        <v>0</v>
      </c>
      <c r="G7" s="5" t="n">
        <f aca="false">LOOKUP(B7,'WOE &amp; IV'!$B$5:$B$9,'WOE &amp; IV'!$H$5:$H$9)</f>
        <v>0.721515666459208</v>
      </c>
      <c r="H7" s="5" t="n">
        <f aca="false">LOOKUP(C7,'WOE &amp; IV'!$B$14:$B$18,'WOE &amp; IV'!$H$14:$H$18)</f>
        <v>-0.18579367675035</v>
      </c>
      <c r="I7" s="5" t="n">
        <f aca="false">LOOKUP(D7,'WOE &amp; IV'!$B$23:$B$26,'WOE &amp; IV'!$H$23:$H$26)</f>
        <v>0.552846198833581</v>
      </c>
      <c r="J7" s="5" t="n">
        <f aca="false">LOOKUP(E7,'WOE &amp; IV'!$B$31:$B$34,'WOE &amp; IV'!$H$31:$H$34)</f>
        <v>-0.0820085521567092</v>
      </c>
      <c r="K7" s="5" t="n">
        <f aca="false">Model!$B$4+Model!$B$5*G7+Model!$B$6*H7+Model!$B$7*I7+Model!$B$8*J7</f>
        <v>-2.31598613528289</v>
      </c>
      <c r="L7" s="6" t="n">
        <f aca="false">IF(F7=1,LN(M7),LN(1-M7))</f>
        <v>-0.0940992971551728</v>
      </c>
      <c r="M7" s="6" t="n">
        <f aca="false">1/(1+EXP(-K7))</f>
        <v>0.089807621760415</v>
      </c>
    </row>
    <row r="8" customFormat="false" ht="15" hidden="false" customHeight="false" outlineLevel="0" collapsed="false">
      <c r="A8" s="4" t="n">
        <v>7</v>
      </c>
      <c r="B8" s="4" t="n">
        <v>48.2</v>
      </c>
      <c r="C8" s="4" t="n">
        <v>66</v>
      </c>
      <c r="D8" s="4" t="n">
        <v>1</v>
      </c>
      <c r="E8" s="4" t="n">
        <v>1</v>
      </c>
      <c r="F8" s="4" t="n">
        <v>0</v>
      </c>
      <c r="G8" s="5" t="n">
        <f aca="false">LOOKUP(B8,'WOE &amp; IV'!$B$5:$B$9,'WOE &amp; IV'!$H$5:$H$9)</f>
        <v>0.218255430312074</v>
      </c>
      <c r="H8" s="5" t="n">
        <f aca="false">LOOKUP(C8,'WOE &amp; IV'!$B$14:$B$18,'WOE &amp; IV'!$H$14:$H$18)</f>
        <v>-0.171825195660813</v>
      </c>
      <c r="I8" s="5" t="n">
        <f aca="false">LOOKUP(D8,'WOE &amp; IV'!$B$23:$B$26,'WOE &amp; IV'!$H$23:$H$26)</f>
        <v>-0.479121632008246</v>
      </c>
      <c r="J8" s="5" t="n">
        <f aca="false">LOOKUP(E8,'WOE &amp; IV'!$B$31:$B$34,'WOE &amp; IV'!$H$31:$H$34)</f>
        <v>-0.102296734208726</v>
      </c>
      <c r="K8" s="5" t="n">
        <f aca="false">Model!$B$4+Model!$B$5*G8+Model!$B$6*H8+Model!$B$7*I8+Model!$B$8*J8</f>
        <v>-0.466214423782645</v>
      </c>
      <c r="L8" s="6" t="n">
        <f aca="false">IF(F8=1,LN(M8),LN(1-M8))</f>
        <v>-0.486966902173525</v>
      </c>
      <c r="M8" s="6" t="n">
        <f aca="false">1/(1+EXP(-K8))</f>
        <v>0.385512629195571</v>
      </c>
    </row>
    <row r="9" customFormat="false" ht="15" hidden="false" customHeight="false" outlineLevel="0" collapsed="false">
      <c r="A9" s="4" t="n">
        <v>8</v>
      </c>
      <c r="B9" s="4" t="n">
        <v>37.1</v>
      </c>
      <c r="C9" s="4" t="n">
        <v>39</v>
      </c>
      <c r="D9" s="4" t="n">
        <v>1</v>
      </c>
      <c r="E9" s="4" t="n">
        <v>2</v>
      </c>
      <c r="F9" s="4" t="n">
        <v>0</v>
      </c>
      <c r="G9" s="5" t="n">
        <f aca="false">LOOKUP(B9,'WOE &amp; IV'!$B$5:$B$9,'WOE &amp; IV'!$H$5:$H$9)</f>
        <v>0.218255430312074</v>
      </c>
      <c r="H9" s="5" t="n">
        <f aca="false">LOOKUP(C9,'WOE &amp; IV'!$B$14:$B$18,'WOE &amp; IV'!$H$14:$H$18)</f>
        <v>-0.18579367675035</v>
      </c>
      <c r="I9" s="5" t="n">
        <f aca="false">LOOKUP(D9,'WOE &amp; IV'!$B$23:$B$26,'WOE &amp; IV'!$H$23:$H$26)</f>
        <v>-0.479121632008246</v>
      </c>
      <c r="J9" s="5" t="n">
        <f aca="false">LOOKUP(E9,'WOE &amp; IV'!$B$31:$B$34,'WOE &amp; IV'!$H$31:$H$34)</f>
        <v>-0.0820085521567092</v>
      </c>
      <c r="K9" s="5" t="n">
        <f aca="false">Model!$B$4+Model!$B$5*G9+Model!$B$6*H9+Model!$B$7*I9+Model!$B$8*J9</f>
        <v>-0.470924406902809</v>
      </c>
      <c r="L9" s="6" t="n">
        <f aca="false">IF(F9=1,LN(M9),LN(1-M9))</f>
        <v>-0.485153770856959</v>
      </c>
      <c r="M9" s="6" t="n">
        <f aca="false">1/(1+EXP(-K9))</f>
        <v>0.384397472242435</v>
      </c>
    </row>
    <row r="10" customFormat="false" ht="15" hidden="false" customHeight="false" outlineLevel="0" collapsed="false">
      <c r="A10" s="4" t="n">
        <v>9</v>
      </c>
      <c r="B10" s="4" t="n">
        <v>44.6</v>
      </c>
      <c r="C10" s="4" t="n">
        <v>104</v>
      </c>
      <c r="D10" s="4" t="n">
        <v>0</v>
      </c>
      <c r="E10" s="4" t="n">
        <v>0</v>
      </c>
      <c r="F10" s="4" t="n">
        <v>0</v>
      </c>
      <c r="G10" s="5" t="n">
        <f aca="false">LOOKUP(B10,'WOE &amp; IV'!$B$5:$B$9,'WOE &amp; IV'!$H$5:$H$9)</f>
        <v>0.218255430312074</v>
      </c>
      <c r="H10" s="5" t="n">
        <f aca="false">LOOKUP(C10,'WOE &amp; IV'!$B$14:$B$18,'WOE &amp; IV'!$H$14:$H$18)</f>
        <v>-0.171825195660813</v>
      </c>
      <c r="I10" s="5" t="n">
        <f aca="false">LOOKUP(D10,'WOE &amp; IV'!$B$23:$B$26,'WOE &amp; IV'!$H$23:$H$26)</f>
        <v>0.552846198833581</v>
      </c>
      <c r="J10" s="5" t="n">
        <f aca="false">LOOKUP(E10,'WOE &amp; IV'!$B$31:$B$34,'WOE &amp; IV'!$H$31:$H$34)</f>
        <v>0.255618819166126</v>
      </c>
      <c r="K10" s="5" t="n">
        <f aca="false">Model!$B$4+Model!$B$5*G10+Model!$B$6*H10+Model!$B$7*I10+Model!$B$8*J10</f>
        <v>-2.15633923150205</v>
      </c>
      <c r="L10" s="6" t="n">
        <f aca="false">IF(F10=1,LN(M10),LN(1-M10))</f>
        <v>-0.109525097706125</v>
      </c>
      <c r="M10" s="6" t="n">
        <f aca="false">1/(1+EXP(-K10))</f>
        <v>0.103740329981978</v>
      </c>
    </row>
    <row r="11" customFormat="false" ht="15" hidden="false" customHeight="false" outlineLevel="0" collapsed="false">
      <c r="A11" s="4" t="n">
        <v>10</v>
      </c>
      <c r="B11" s="4" t="n">
        <v>23.7</v>
      </c>
      <c r="C11" s="4" t="n">
        <v>76</v>
      </c>
      <c r="D11" s="4" t="n">
        <v>0</v>
      </c>
      <c r="E11" s="4" t="n">
        <v>2</v>
      </c>
      <c r="F11" s="4" t="n">
        <v>0</v>
      </c>
      <c r="G11" s="5" t="n">
        <f aca="false">LOOKUP(B11,'WOE &amp; IV'!$B$5:$B$9,'WOE &amp; IV'!$H$5:$H$9)</f>
        <v>0.721515666459208</v>
      </c>
      <c r="H11" s="5" t="n">
        <f aca="false">LOOKUP(C11,'WOE &amp; IV'!$B$14:$B$18,'WOE &amp; IV'!$H$14:$H$18)</f>
        <v>-0.171825195660813</v>
      </c>
      <c r="I11" s="5" t="n">
        <f aca="false">LOOKUP(D11,'WOE &amp; IV'!$B$23:$B$26,'WOE &amp; IV'!$H$23:$H$26)</f>
        <v>0.552846198833581</v>
      </c>
      <c r="J11" s="5" t="n">
        <f aca="false">LOOKUP(E11,'WOE &amp; IV'!$B$31:$B$34,'WOE &amp; IV'!$H$31:$H$34)</f>
        <v>-0.0820085521567092</v>
      </c>
      <c r="K11" s="5" t="n">
        <f aca="false">Model!$B$4+Model!$B$5*G11+Model!$B$6*H11+Model!$B$7*I11+Model!$B$8*J11</f>
        <v>-2.33533387844001</v>
      </c>
      <c r="L11" s="6" t="n">
        <f aca="false">IF(F11=1,LN(M11),LN(1-M11))</f>
        <v>-0.0923769411437892</v>
      </c>
      <c r="M11" s="6" t="n">
        <f aca="false">1/(1+EXP(-K11))</f>
        <v>0.0882385956233166</v>
      </c>
    </row>
    <row r="12" customFormat="false" ht="15" hidden="false" customHeight="false" outlineLevel="0" collapsed="false">
      <c r="A12" s="4" t="n">
        <v>11</v>
      </c>
      <c r="B12" s="4" t="n">
        <v>67</v>
      </c>
      <c r="C12" s="4" t="n">
        <v>129</v>
      </c>
      <c r="D12" s="4" t="n">
        <v>0</v>
      </c>
      <c r="E12" s="4" t="n">
        <v>1</v>
      </c>
      <c r="F12" s="4" t="n">
        <v>0</v>
      </c>
      <c r="G12" s="5" t="n">
        <f aca="false">LOOKUP(B12,'WOE &amp; IV'!$B$5:$B$9,'WOE &amp; IV'!$H$5:$H$9)</f>
        <v>-0.907531990639555</v>
      </c>
      <c r="H12" s="5" t="n">
        <f aca="false">LOOKUP(C12,'WOE &amp; IV'!$B$14:$B$18,'WOE &amp; IV'!$H$14:$H$18)</f>
        <v>0.149360747248786</v>
      </c>
      <c r="I12" s="5" t="n">
        <f aca="false">LOOKUP(D12,'WOE &amp; IV'!$B$23:$B$26,'WOE &amp; IV'!$H$23:$H$26)</f>
        <v>0.552846198833581</v>
      </c>
      <c r="J12" s="5" t="n">
        <f aca="false">LOOKUP(E12,'WOE &amp; IV'!$B$31:$B$34,'WOE &amp; IV'!$H$31:$H$34)</f>
        <v>-0.102296734208726</v>
      </c>
      <c r="K12" s="5" t="n">
        <f aca="false">Model!$B$4+Model!$B$5*G12+Model!$B$6*H12+Model!$B$7*I12+Model!$B$8*J12</f>
        <v>-0.880791138834718</v>
      </c>
      <c r="L12" s="6" t="n">
        <f aca="false">IF(F12=1,LN(M12),LN(1-M12))</f>
        <v>-0.346744220536505</v>
      </c>
      <c r="M12" s="6" t="n">
        <f aca="false">1/(1+EXP(-K12))</f>
        <v>0.293013862331912</v>
      </c>
    </row>
    <row r="13" customFormat="false" ht="15" hidden="false" customHeight="false" outlineLevel="0" collapsed="false">
      <c r="A13" s="4" t="n">
        <v>12</v>
      </c>
      <c r="B13" s="4" t="n">
        <v>64.4</v>
      </c>
      <c r="C13" s="4" t="n">
        <v>135</v>
      </c>
      <c r="D13" s="4" t="n">
        <v>0</v>
      </c>
      <c r="E13" s="4" t="n">
        <v>4</v>
      </c>
      <c r="F13" s="4" t="n">
        <v>0</v>
      </c>
      <c r="G13" s="5" t="n">
        <f aca="false">LOOKUP(B13,'WOE &amp; IV'!$B$5:$B$9,'WOE &amp; IV'!$H$5:$H$9)</f>
        <v>-0.907531990639555</v>
      </c>
      <c r="H13" s="5" t="n">
        <f aca="false">LOOKUP(C13,'WOE &amp; IV'!$B$14:$B$18,'WOE &amp; IV'!$H$14:$H$18)</f>
        <v>0.149360747248786</v>
      </c>
      <c r="I13" s="5" t="n">
        <f aca="false">LOOKUP(D13,'WOE &amp; IV'!$B$23:$B$26,'WOE &amp; IV'!$H$23:$H$26)</f>
        <v>0.552846198833581</v>
      </c>
      <c r="J13" s="5" t="n">
        <f aca="false">LOOKUP(E13,'WOE &amp; IV'!$B$31:$B$34,'WOE &amp; IV'!$H$31:$H$34)</f>
        <v>-0.28220740641837</v>
      </c>
      <c r="K13" s="5" t="n">
        <f aca="false">Model!$B$4+Model!$B$5*G13+Model!$B$6*H13+Model!$B$7*I13+Model!$B$8*J13</f>
        <v>-0.667453063728522</v>
      </c>
      <c r="L13" s="6" t="n">
        <f aca="false">IF(F13=1,LN(M13),LN(1-M13))</f>
        <v>-0.414103375963118</v>
      </c>
      <c r="M13" s="6" t="n">
        <f aca="false">1/(1+EXP(-K13))</f>
        <v>0.339067376812245</v>
      </c>
    </row>
    <row r="14" customFormat="false" ht="15" hidden="false" customHeight="false" outlineLevel="0" collapsed="false">
      <c r="A14" s="4" t="n">
        <v>13</v>
      </c>
      <c r="B14" s="4" t="n">
        <v>46.7</v>
      </c>
      <c r="C14" s="4" t="n">
        <v>8</v>
      </c>
      <c r="D14" s="4" t="n">
        <v>0</v>
      </c>
      <c r="E14" s="4" t="n">
        <v>1</v>
      </c>
      <c r="F14" s="4" t="n">
        <v>0</v>
      </c>
      <c r="G14" s="5" t="n">
        <f aca="false">LOOKUP(B14,'WOE &amp; IV'!$B$5:$B$9,'WOE &amp; IV'!$H$5:$H$9)</f>
        <v>0.218255430312074</v>
      </c>
      <c r="H14" s="5" t="n">
        <f aca="false">LOOKUP(C14,'WOE &amp; IV'!$B$14:$B$18,'WOE &amp; IV'!$H$14:$H$18)</f>
        <v>-0.498509425915863</v>
      </c>
      <c r="I14" s="5" t="n">
        <f aca="false">LOOKUP(D14,'WOE &amp; IV'!$B$23:$B$26,'WOE &amp; IV'!$H$23:$H$26)</f>
        <v>0.552846198833581</v>
      </c>
      <c r="J14" s="5" t="n">
        <f aca="false">LOOKUP(E14,'WOE &amp; IV'!$B$31:$B$34,'WOE &amp; IV'!$H$31:$H$34)</f>
        <v>-0.102296734208726</v>
      </c>
      <c r="K14" s="5" t="n">
        <f aca="false">Model!$B$4+Model!$B$5*G14+Model!$B$6*H14+Model!$B$7*I14+Model!$B$8*J14</f>
        <v>-1.27943264098388</v>
      </c>
      <c r="L14" s="6" t="n">
        <f aca="false">IF(F14=1,LN(M14),LN(1-M14))</f>
        <v>-0.245448998593182</v>
      </c>
      <c r="M14" s="6" t="n">
        <f aca="false">1/(1+EXP(-K14))</f>
        <v>0.217646816109972</v>
      </c>
    </row>
    <row r="15" customFormat="false" ht="15" hidden="false" customHeight="false" outlineLevel="0" collapsed="false">
      <c r="A15" s="4" t="n">
        <v>14</v>
      </c>
      <c r="B15" s="4" t="n">
        <v>73.2</v>
      </c>
      <c r="C15" s="4" t="n">
        <v>100</v>
      </c>
      <c r="D15" s="4" t="n">
        <v>0</v>
      </c>
      <c r="E15" s="4" t="n">
        <v>0</v>
      </c>
      <c r="F15" s="4" t="n">
        <v>0</v>
      </c>
      <c r="G15" s="5" t="n">
        <f aca="false">LOOKUP(B15,'WOE &amp; IV'!$B$5:$B$9,'WOE &amp; IV'!$H$5:$H$9)</f>
        <v>-0.907531990639555</v>
      </c>
      <c r="H15" s="5" t="n">
        <f aca="false">LOOKUP(C15,'WOE &amp; IV'!$B$14:$B$18,'WOE &amp; IV'!$H$14:$H$18)</f>
        <v>-0.171825195660813</v>
      </c>
      <c r="I15" s="5" t="n">
        <f aca="false">LOOKUP(D15,'WOE &amp; IV'!$B$23:$B$26,'WOE &amp; IV'!$H$23:$H$26)</f>
        <v>0.552846198833581</v>
      </c>
      <c r="J15" s="5" t="n">
        <f aca="false">LOOKUP(E15,'WOE &amp; IV'!$B$31:$B$34,'WOE &amp; IV'!$H$31:$H$34)</f>
        <v>0.255618819166126</v>
      </c>
      <c r="K15" s="5" t="n">
        <f aca="false">Model!$B$4+Model!$B$5*G15+Model!$B$6*H15+Model!$B$7*I15+Model!$B$8*J15</f>
        <v>-0.860332752502532</v>
      </c>
      <c r="L15" s="6" t="n">
        <f aca="false">IF(F15=1,LN(M15),LN(1-M15))</f>
        <v>-0.352782285615836</v>
      </c>
      <c r="M15" s="6" t="n">
        <f aca="false">1/(1+EXP(-K15))</f>
        <v>0.297269828809644</v>
      </c>
    </row>
    <row r="16" customFormat="false" ht="15" hidden="false" customHeight="false" outlineLevel="0" collapsed="false">
      <c r="A16" s="4" t="n">
        <v>15</v>
      </c>
      <c r="B16" s="4" t="n">
        <v>56.7</v>
      </c>
      <c r="C16" s="4" t="n">
        <v>223</v>
      </c>
      <c r="D16" s="4" t="n">
        <v>0</v>
      </c>
      <c r="E16" s="4" t="n">
        <v>0</v>
      </c>
      <c r="F16" s="4" t="n">
        <v>0</v>
      </c>
      <c r="G16" s="5" t="n">
        <f aca="false">LOOKUP(B16,'WOE &amp; IV'!$B$5:$B$9,'WOE &amp; IV'!$H$5:$H$9)</f>
        <v>0.218255430312074</v>
      </c>
      <c r="H16" s="5" t="n">
        <f aca="false">LOOKUP(C16,'WOE &amp; IV'!$B$14:$B$18,'WOE &amp; IV'!$H$14:$H$18)</f>
        <v>0.149360747248786</v>
      </c>
      <c r="I16" s="5" t="n">
        <f aca="false">LOOKUP(D16,'WOE &amp; IV'!$B$23:$B$26,'WOE &amp; IV'!$H$23:$H$26)</f>
        <v>0.552846198833581</v>
      </c>
      <c r="J16" s="5" t="n">
        <f aca="false">LOOKUP(E16,'WOE &amp; IV'!$B$31:$B$34,'WOE &amp; IV'!$H$31:$H$34)</f>
        <v>0.255618819166126</v>
      </c>
      <c r="K16" s="5" t="n">
        <f aca="false">Model!$B$4+Model!$B$5*G16+Model!$B$6*H16+Model!$B$7*I16+Model!$B$8*J16</f>
        <v>-2.60121388102613</v>
      </c>
      <c r="L16" s="6" t="n">
        <f aca="false">IF(F16=1,LN(M16),LN(1-M16))</f>
        <v>-0.0715608135507159</v>
      </c>
      <c r="M16" s="6" t="n">
        <f aca="false">1/(1+EXP(-K16))</f>
        <v>0.0690603378729707</v>
      </c>
    </row>
    <row r="17" customFormat="false" ht="15" hidden="false" customHeight="false" outlineLevel="0" collapsed="false">
      <c r="A17" s="4" t="n">
        <v>16</v>
      </c>
      <c r="B17" s="4" t="n">
        <v>23.5</v>
      </c>
      <c r="C17" s="4" t="n">
        <v>66</v>
      </c>
      <c r="D17" s="4" t="n">
        <v>0</v>
      </c>
      <c r="E17" s="4" t="n">
        <v>2</v>
      </c>
      <c r="F17" s="4" t="n">
        <v>0</v>
      </c>
      <c r="G17" s="5" t="n">
        <f aca="false">LOOKUP(B17,'WOE &amp; IV'!$B$5:$B$9,'WOE &amp; IV'!$H$5:$H$9)</f>
        <v>0.721515666459208</v>
      </c>
      <c r="H17" s="5" t="n">
        <f aca="false">LOOKUP(C17,'WOE &amp; IV'!$B$14:$B$18,'WOE &amp; IV'!$H$14:$H$18)</f>
        <v>-0.171825195660813</v>
      </c>
      <c r="I17" s="5" t="n">
        <f aca="false">LOOKUP(D17,'WOE &amp; IV'!$B$23:$B$26,'WOE &amp; IV'!$H$23:$H$26)</f>
        <v>0.552846198833581</v>
      </c>
      <c r="J17" s="5" t="n">
        <f aca="false">LOOKUP(E17,'WOE &amp; IV'!$B$31:$B$34,'WOE &amp; IV'!$H$31:$H$34)</f>
        <v>-0.0820085521567092</v>
      </c>
      <c r="K17" s="5" t="n">
        <f aca="false">Model!$B$4+Model!$B$5*G17+Model!$B$6*H17+Model!$B$7*I17+Model!$B$8*J17</f>
        <v>-2.33533387844001</v>
      </c>
      <c r="L17" s="6" t="n">
        <f aca="false">IF(F17=1,LN(M17),LN(1-M17))</f>
        <v>-0.0923769411437892</v>
      </c>
      <c r="M17" s="6" t="n">
        <f aca="false">1/(1+EXP(-K17))</f>
        <v>0.0882385956233166</v>
      </c>
    </row>
    <row r="18" customFormat="false" ht="15" hidden="false" customHeight="false" outlineLevel="0" collapsed="false">
      <c r="A18" s="4" t="n">
        <v>17</v>
      </c>
      <c r="B18" s="4" t="n">
        <v>54.2</v>
      </c>
      <c r="C18" s="4" t="n">
        <v>64</v>
      </c>
      <c r="D18" s="4" t="n">
        <v>0</v>
      </c>
      <c r="E18" s="4" t="n">
        <v>2</v>
      </c>
      <c r="F18" s="4" t="n">
        <v>1</v>
      </c>
      <c r="G18" s="5" t="n">
        <f aca="false">LOOKUP(B18,'WOE &amp; IV'!$B$5:$B$9,'WOE &amp; IV'!$H$5:$H$9)</f>
        <v>0.218255430312074</v>
      </c>
      <c r="H18" s="5" t="n">
        <f aca="false">LOOKUP(C18,'WOE &amp; IV'!$B$14:$B$18,'WOE &amp; IV'!$H$14:$H$18)</f>
        <v>-0.171825195660813</v>
      </c>
      <c r="I18" s="5" t="n">
        <f aca="false">LOOKUP(D18,'WOE &amp; IV'!$B$23:$B$26,'WOE &amp; IV'!$H$23:$H$26)</f>
        <v>0.552846198833581</v>
      </c>
      <c r="J18" s="5" t="n">
        <f aca="false">LOOKUP(E18,'WOE &amp; IV'!$B$31:$B$34,'WOE &amp; IV'!$H$31:$H$34)</f>
        <v>-0.0820085521567092</v>
      </c>
      <c r="K18" s="5" t="n">
        <f aca="false">Model!$B$4+Model!$B$5*G18+Model!$B$6*H18+Model!$B$7*I18+Model!$B$8*J18</f>
        <v>-1.75598069458743</v>
      </c>
      <c r="L18" s="6" t="n">
        <f aca="false">IF(F18=1,LN(M18),LN(1-M18))</f>
        <v>-1.91532167252546</v>
      </c>
      <c r="M18" s="6" t="n">
        <f aca="false">1/(1+EXP(-K18))</f>
        <v>0.147294444388917</v>
      </c>
    </row>
    <row r="19" customFormat="false" ht="15" hidden="false" customHeight="false" outlineLevel="0" collapsed="false">
      <c r="A19" s="4" t="n">
        <v>18</v>
      </c>
      <c r="B19" s="4" t="n">
        <v>21</v>
      </c>
      <c r="C19" s="4" t="n">
        <v>197</v>
      </c>
      <c r="D19" s="4" t="n">
        <v>2</v>
      </c>
      <c r="E19" s="4" t="n">
        <v>0</v>
      </c>
      <c r="F19" s="4" t="n">
        <v>0</v>
      </c>
      <c r="G19" s="5" t="n">
        <f aca="false">LOOKUP(B19,'WOE &amp; IV'!$B$5:$B$9,'WOE &amp; IV'!$H$5:$H$9)</f>
        <v>0.721515666459208</v>
      </c>
      <c r="H19" s="5" t="n">
        <f aca="false">LOOKUP(C19,'WOE &amp; IV'!$B$14:$B$18,'WOE &amp; IV'!$H$14:$H$18)</f>
        <v>0.149360747248786</v>
      </c>
      <c r="I19" s="5" t="n">
        <f aca="false">LOOKUP(D19,'WOE &amp; IV'!$B$23:$B$26,'WOE &amp; IV'!$H$23:$H$26)</f>
        <v>-1.2525653595628</v>
      </c>
      <c r="J19" s="5" t="n">
        <f aca="false">LOOKUP(E19,'WOE &amp; IV'!$B$31:$B$34,'WOE &amp; IV'!$H$31:$H$34)</f>
        <v>0.255618819166126</v>
      </c>
      <c r="K19" s="5" t="n">
        <f aca="false">Model!$B$4+Model!$B$5*G19+Model!$B$6*H19+Model!$B$7*I19+Model!$B$8*J19</f>
        <v>-0.966229788505551</v>
      </c>
      <c r="L19" s="6" t="n">
        <f aca="false">IF(F19=1,LN(M19),LN(1-M19))</f>
        <v>-0.322456588227277</v>
      </c>
      <c r="M19" s="6" t="n">
        <f aca="false">1/(1+EXP(-K19))</f>
        <v>0.275632622803693</v>
      </c>
    </row>
    <row r="20" customFormat="false" ht="15" hidden="false" customHeight="false" outlineLevel="0" collapsed="false">
      <c r="A20" s="4" t="n">
        <v>19</v>
      </c>
      <c r="B20" s="4" t="n">
        <v>67</v>
      </c>
      <c r="C20" s="4" t="n">
        <v>176</v>
      </c>
      <c r="D20" s="4" t="n">
        <v>1</v>
      </c>
      <c r="E20" s="4" t="n">
        <v>0</v>
      </c>
      <c r="F20" s="4" t="n">
        <v>0</v>
      </c>
      <c r="G20" s="5" t="n">
        <f aca="false">LOOKUP(B20,'WOE &amp; IV'!$B$5:$B$9,'WOE &amp; IV'!$H$5:$H$9)</f>
        <v>-0.907531990639555</v>
      </c>
      <c r="H20" s="5" t="n">
        <f aca="false">LOOKUP(C20,'WOE &amp; IV'!$B$14:$B$18,'WOE &amp; IV'!$H$14:$H$18)</f>
        <v>0.149360747248786</v>
      </c>
      <c r="I20" s="5" t="n">
        <f aca="false">LOOKUP(D20,'WOE &amp; IV'!$B$23:$B$26,'WOE &amp; IV'!$H$23:$H$26)</f>
        <v>-0.479121632008246</v>
      </c>
      <c r="J20" s="5" t="n">
        <f aca="false">LOOKUP(E20,'WOE &amp; IV'!$B$31:$B$34,'WOE &amp; IV'!$H$31:$H$34)</f>
        <v>0.255618819166126</v>
      </c>
      <c r="K20" s="5" t="n">
        <f aca="false">Model!$B$4+Model!$B$5*G20+Model!$B$6*H20+Model!$B$7*I20+Model!$B$8*J20</f>
        <v>-0.0394988574991169</v>
      </c>
      <c r="L20" s="6" t="n">
        <f aca="false">IF(F20=1,LN(M20),LN(1-M20))</f>
        <v>-0.673592759102076</v>
      </c>
      <c r="M20" s="6" t="n">
        <f aca="false">1/(1+EXP(-K20))</f>
        <v>0.490126569269273</v>
      </c>
    </row>
    <row r="21" customFormat="false" ht="15" hidden="false" customHeight="false" outlineLevel="0" collapsed="false">
      <c r="A21" s="4" t="n">
        <v>20</v>
      </c>
      <c r="B21" s="4" t="n">
        <v>43.8</v>
      </c>
      <c r="C21" s="4" t="n">
        <v>43</v>
      </c>
      <c r="D21" s="4" t="n">
        <v>0</v>
      </c>
      <c r="E21" s="4" t="n">
        <v>1</v>
      </c>
      <c r="F21" s="4" t="n">
        <v>1</v>
      </c>
      <c r="G21" s="5" t="n">
        <f aca="false">LOOKUP(B21,'WOE &amp; IV'!$B$5:$B$9,'WOE &amp; IV'!$H$5:$H$9)</f>
        <v>0.218255430312074</v>
      </c>
      <c r="H21" s="5" t="n">
        <f aca="false">LOOKUP(C21,'WOE &amp; IV'!$B$14:$B$18,'WOE &amp; IV'!$H$14:$H$18)</f>
        <v>-0.18579367675035</v>
      </c>
      <c r="I21" s="5" t="n">
        <f aca="false">LOOKUP(D21,'WOE &amp; IV'!$B$23:$B$26,'WOE &amp; IV'!$H$23:$H$26)</f>
        <v>0.552846198833581</v>
      </c>
      <c r="J21" s="5" t="n">
        <f aca="false">LOOKUP(E21,'WOE &amp; IV'!$B$31:$B$34,'WOE &amp; IV'!$H$31:$H$34)</f>
        <v>-0.102296734208726</v>
      </c>
      <c r="K21" s="5" t="n">
        <f aca="false">Model!$B$4+Model!$B$5*G21+Model!$B$6*H21+Model!$B$7*I21+Model!$B$8*J21</f>
        <v>-1.71257522515303</v>
      </c>
      <c r="L21" s="6" t="n">
        <f aca="false">IF(F21=1,LN(M21),LN(1-M21))</f>
        <v>-1.87842911592173</v>
      </c>
      <c r="M21" s="6" t="n">
        <f aca="false">1/(1+EXP(-K21))</f>
        <v>0.152829995494673</v>
      </c>
    </row>
    <row r="22" customFormat="false" ht="15" hidden="false" customHeight="false" outlineLevel="0" collapsed="false">
      <c r="A22" s="4" t="n">
        <v>21</v>
      </c>
      <c r="B22" s="4" t="n">
        <v>40.4</v>
      </c>
      <c r="C22" s="4" t="n">
        <v>164</v>
      </c>
      <c r="D22" s="4" t="n">
        <v>1</v>
      </c>
      <c r="E22" s="4" t="n">
        <v>1</v>
      </c>
      <c r="F22" s="4" t="n">
        <v>0</v>
      </c>
      <c r="G22" s="5" t="n">
        <f aca="false">LOOKUP(B22,'WOE &amp; IV'!$B$5:$B$9,'WOE &amp; IV'!$H$5:$H$9)</f>
        <v>0.218255430312074</v>
      </c>
      <c r="H22" s="5" t="n">
        <f aca="false">LOOKUP(C22,'WOE &amp; IV'!$B$14:$B$18,'WOE &amp; IV'!$H$14:$H$18)</f>
        <v>0.149360747248786</v>
      </c>
      <c r="I22" s="5" t="n">
        <f aca="false">LOOKUP(D22,'WOE &amp; IV'!$B$23:$B$26,'WOE &amp; IV'!$H$23:$H$26)</f>
        <v>-0.479121632008246</v>
      </c>
      <c r="J22" s="5" t="n">
        <f aca="false">LOOKUP(E22,'WOE &amp; IV'!$B$31:$B$34,'WOE &amp; IV'!$H$31:$H$34)</f>
        <v>-0.102296734208726</v>
      </c>
      <c r="K22" s="5" t="n">
        <f aca="false">Model!$B$4+Model!$B$5*G22+Model!$B$6*H22+Model!$B$7*I22+Model!$B$8*J22</f>
        <v>-0.911089073306731</v>
      </c>
      <c r="L22" s="6" t="n">
        <f aca="false">IF(F22=1,LN(M22),LN(1-M22))</f>
        <v>-0.33796118777764</v>
      </c>
      <c r="M22" s="6" t="n">
        <f aca="false">1/(1+EXP(-K22))</f>
        <v>0.286777030870436</v>
      </c>
    </row>
    <row r="23" customFormat="false" ht="15" hidden="false" customHeight="false" outlineLevel="0" collapsed="false">
      <c r="A23" s="4" t="n">
        <v>22</v>
      </c>
      <c r="B23" s="4" t="n">
        <v>28</v>
      </c>
      <c r="C23" s="4" t="n">
        <v>52</v>
      </c>
      <c r="D23" s="4" t="n">
        <v>1</v>
      </c>
      <c r="E23" s="4" t="n">
        <v>3</v>
      </c>
      <c r="F23" s="4" t="n">
        <v>0</v>
      </c>
      <c r="G23" s="5" t="n">
        <f aca="false">LOOKUP(B23,'WOE &amp; IV'!$B$5:$B$9,'WOE &amp; IV'!$H$5:$H$9)</f>
        <v>0.721515666459208</v>
      </c>
      <c r="H23" s="5" t="n">
        <f aca="false">LOOKUP(C23,'WOE &amp; IV'!$B$14:$B$18,'WOE &amp; IV'!$H$14:$H$18)</f>
        <v>-0.18579367675035</v>
      </c>
      <c r="I23" s="5" t="n">
        <f aca="false">LOOKUP(D23,'WOE &amp; IV'!$B$23:$B$26,'WOE &amp; IV'!$H$23:$H$26)</f>
        <v>-0.479121632008246</v>
      </c>
      <c r="J23" s="5" t="n">
        <f aca="false">LOOKUP(E23,'WOE &amp; IV'!$B$31:$B$34,'WOE &amp; IV'!$H$31:$H$34)</f>
        <v>-0.0820085521567092</v>
      </c>
      <c r="K23" s="5" t="n">
        <f aca="false">Model!$B$4+Model!$B$5*G23+Model!$B$6*H23+Model!$B$7*I23+Model!$B$8*J23</f>
        <v>-1.05027759075539</v>
      </c>
      <c r="L23" s="6" t="n">
        <f aca="false">IF(F23=1,LN(M23),LN(1-M23))</f>
        <v>-0.299986528524255</v>
      </c>
      <c r="M23" s="6" t="n">
        <f aca="false">1/(1+EXP(-K23))</f>
        <v>0.259171799336368</v>
      </c>
    </row>
    <row r="24" customFormat="false" ht="15" hidden="false" customHeight="false" outlineLevel="0" collapsed="false">
      <c r="A24" s="4" t="n">
        <v>23</v>
      </c>
      <c r="B24" s="4" t="n">
        <v>75.6</v>
      </c>
      <c r="C24" s="4" t="n">
        <v>64</v>
      </c>
      <c r="D24" s="4" t="n">
        <v>1</v>
      </c>
      <c r="E24" s="4" t="n">
        <v>2</v>
      </c>
      <c r="F24" s="4" t="n">
        <v>1</v>
      </c>
      <c r="G24" s="5" t="n">
        <f aca="false">LOOKUP(B24,'WOE &amp; IV'!$B$5:$B$9,'WOE &amp; IV'!$H$5:$H$9)</f>
        <v>-0.907531990639555</v>
      </c>
      <c r="H24" s="5" t="n">
        <f aca="false">LOOKUP(C24,'WOE &amp; IV'!$B$14:$B$18,'WOE &amp; IV'!$H$14:$H$18)</f>
        <v>-0.171825195660813</v>
      </c>
      <c r="I24" s="5" t="n">
        <f aca="false">LOOKUP(D24,'WOE &amp; IV'!$B$23:$B$26,'WOE &amp; IV'!$H$23:$H$26)</f>
        <v>-0.479121632008246</v>
      </c>
      <c r="J24" s="5" t="n">
        <f aca="false">LOOKUP(E24,'WOE &amp; IV'!$B$31:$B$34,'WOE &amp; IV'!$H$31:$H$34)</f>
        <v>-0.0820085521567092</v>
      </c>
      <c r="K24" s="5" t="n">
        <f aca="false">Model!$B$4+Model!$B$5*G24+Model!$B$6*H24+Model!$B$7*I24+Model!$B$8*J24</f>
        <v>0.805734328939587</v>
      </c>
      <c r="L24" s="6" t="n">
        <f aca="false">IF(F24=1,LN(M24),LN(1-M24))</f>
        <v>-0.369326392031822</v>
      </c>
      <c r="M24" s="6" t="n">
        <f aca="false">1/(1+EXP(-K24))</f>
        <v>0.691199771531114</v>
      </c>
    </row>
    <row r="25" customFormat="false" ht="15" hidden="false" customHeight="false" outlineLevel="0" collapsed="false">
      <c r="A25" s="4" t="n">
        <v>24</v>
      </c>
      <c r="B25" s="4" t="n">
        <v>41.1</v>
      </c>
      <c r="C25" s="4" t="n">
        <v>43</v>
      </c>
      <c r="D25" s="4" t="n">
        <v>0</v>
      </c>
      <c r="E25" s="4" t="n">
        <v>0</v>
      </c>
      <c r="F25" s="4" t="n">
        <v>0</v>
      </c>
      <c r="G25" s="5" t="n">
        <f aca="false">LOOKUP(B25,'WOE &amp; IV'!$B$5:$B$9,'WOE &amp; IV'!$H$5:$H$9)</f>
        <v>0.218255430312074</v>
      </c>
      <c r="H25" s="5" t="n">
        <f aca="false">LOOKUP(C25,'WOE &amp; IV'!$B$14:$B$18,'WOE &amp; IV'!$H$14:$H$18)</f>
        <v>-0.18579367675035</v>
      </c>
      <c r="I25" s="5" t="n">
        <f aca="false">LOOKUP(D25,'WOE &amp; IV'!$B$23:$B$26,'WOE &amp; IV'!$H$23:$H$26)</f>
        <v>0.552846198833581</v>
      </c>
      <c r="J25" s="5" t="n">
        <f aca="false">LOOKUP(E25,'WOE &amp; IV'!$B$31:$B$34,'WOE &amp; IV'!$H$31:$H$34)</f>
        <v>0.255618819166126</v>
      </c>
      <c r="K25" s="5" t="n">
        <f aca="false">Model!$B$4+Model!$B$5*G25+Model!$B$6*H25+Model!$B$7*I25+Model!$B$8*J25</f>
        <v>-2.13699148834493</v>
      </c>
      <c r="L25" s="6" t="n">
        <f aca="false">IF(F25=1,LN(M25),LN(1-M25))</f>
        <v>-0.111549730671182</v>
      </c>
      <c r="M25" s="6" t="n">
        <f aca="false">1/(1+EXP(-K25))</f>
        <v>0.105553091147911</v>
      </c>
    </row>
    <row r="26" customFormat="false" ht="15" hidden="false" customHeight="false" outlineLevel="0" collapsed="false">
      <c r="A26" s="4" t="n">
        <v>25</v>
      </c>
      <c r="B26" s="4" t="n">
        <v>34.3</v>
      </c>
      <c r="C26" s="4" t="n">
        <v>31</v>
      </c>
      <c r="D26" s="4" t="n">
        <v>0</v>
      </c>
      <c r="E26" s="4" t="n">
        <v>0</v>
      </c>
      <c r="F26" s="4" t="n">
        <v>0</v>
      </c>
      <c r="G26" s="5" t="n">
        <f aca="false">LOOKUP(B26,'WOE &amp; IV'!$B$5:$B$9,'WOE &amp; IV'!$H$5:$H$9)</f>
        <v>0.218255430312074</v>
      </c>
      <c r="H26" s="5" t="n">
        <f aca="false">LOOKUP(C26,'WOE &amp; IV'!$B$14:$B$18,'WOE &amp; IV'!$H$14:$H$18)</f>
        <v>-0.18579367675035</v>
      </c>
      <c r="I26" s="5" t="n">
        <f aca="false">LOOKUP(D26,'WOE &amp; IV'!$B$23:$B$26,'WOE &amp; IV'!$H$23:$H$26)</f>
        <v>0.552846198833581</v>
      </c>
      <c r="J26" s="5" t="n">
        <f aca="false">LOOKUP(E26,'WOE &amp; IV'!$B$31:$B$34,'WOE &amp; IV'!$H$31:$H$34)</f>
        <v>0.255618819166126</v>
      </c>
      <c r="K26" s="5" t="n">
        <f aca="false">Model!$B$4+Model!$B$5*G26+Model!$B$6*H26+Model!$B$7*I26+Model!$B$8*J26</f>
        <v>-2.13699148834493</v>
      </c>
      <c r="L26" s="6" t="n">
        <f aca="false">IF(F26=1,LN(M26),LN(1-M26))</f>
        <v>-0.111549730671182</v>
      </c>
      <c r="M26" s="6" t="n">
        <f aca="false">1/(1+EXP(-K26))</f>
        <v>0.105553091147911</v>
      </c>
    </row>
    <row r="27" customFormat="false" ht="15" hidden="false" customHeight="false" outlineLevel="0" collapsed="false">
      <c r="A27" s="4" t="n">
        <v>26</v>
      </c>
      <c r="B27" s="4" t="n">
        <v>36.2</v>
      </c>
      <c r="C27" s="4" t="n">
        <v>109</v>
      </c>
      <c r="D27" s="4" t="n">
        <v>1</v>
      </c>
      <c r="E27" s="4" t="n">
        <v>0</v>
      </c>
      <c r="F27" s="4" t="n">
        <v>0</v>
      </c>
      <c r="G27" s="5" t="n">
        <f aca="false">LOOKUP(B27,'WOE &amp; IV'!$B$5:$B$9,'WOE &amp; IV'!$H$5:$H$9)</f>
        <v>0.218255430312074</v>
      </c>
      <c r="H27" s="5" t="n">
        <f aca="false">LOOKUP(C27,'WOE &amp; IV'!$B$14:$B$18,'WOE &amp; IV'!$H$14:$H$18)</f>
        <v>-0.171825195660813</v>
      </c>
      <c r="I27" s="5" t="n">
        <f aca="false">LOOKUP(D27,'WOE &amp; IV'!$B$23:$B$26,'WOE &amp; IV'!$H$23:$H$26)</f>
        <v>-0.479121632008246</v>
      </c>
      <c r="J27" s="5" t="n">
        <f aca="false">LOOKUP(E27,'WOE &amp; IV'!$B$31:$B$34,'WOE &amp; IV'!$H$31:$H$34)</f>
        <v>0.255618819166126</v>
      </c>
      <c r="K27" s="5" t="n">
        <f aca="false">Model!$B$4+Model!$B$5*G27+Model!$B$6*H27+Model!$B$7*I27+Model!$B$8*J27</f>
        <v>-0.890630686974545</v>
      </c>
      <c r="L27" s="6" t="n">
        <f aca="false">IF(F27=1,LN(M27),LN(1-M27))</f>
        <v>-0.343871111013757</v>
      </c>
      <c r="M27" s="6" t="n">
        <f aca="false">1/(1+EXP(-K27))</f>
        <v>0.290979692930886</v>
      </c>
    </row>
    <row r="28" customFormat="false" ht="15" hidden="false" customHeight="false" outlineLevel="0" collapsed="false">
      <c r="A28" s="4" t="n">
        <v>27</v>
      </c>
      <c r="B28" s="4" t="n">
        <v>58.3</v>
      </c>
      <c r="C28" s="4" t="n">
        <v>27</v>
      </c>
      <c r="D28" s="4" t="n">
        <v>1</v>
      </c>
      <c r="E28" s="4" t="n">
        <v>1</v>
      </c>
      <c r="F28" s="4" t="n">
        <v>0</v>
      </c>
      <c r="G28" s="5" t="n">
        <f aca="false">LOOKUP(B28,'WOE &amp; IV'!$B$5:$B$9,'WOE &amp; IV'!$H$5:$H$9)</f>
        <v>0.218255430312074</v>
      </c>
      <c r="H28" s="5" t="n">
        <f aca="false">LOOKUP(C28,'WOE &amp; IV'!$B$14:$B$18,'WOE &amp; IV'!$H$14:$H$18)</f>
        <v>-0.18579367675035</v>
      </c>
      <c r="I28" s="5" t="n">
        <f aca="false">LOOKUP(D28,'WOE &amp; IV'!$B$23:$B$26,'WOE &amp; IV'!$H$23:$H$26)</f>
        <v>-0.479121632008246</v>
      </c>
      <c r="J28" s="5" t="n">
        <f aca="false">LOOKUP(E28,'WOE &amp; IV'!$B$31:$B$34,'WOE &amp; IV'!$H$31:$H$34)</f>
        <v>-0.102296734208726</v>
      </c>
      <c r="K28" s="5" t="n">
        <f aca="false">Model!$B$4+Model!$B$5*G28+Model!$B$6*H28+Model!$B$7*I28+Model!$B$8*J28</f>
        <v>-0.446866680625528</v>
      </c>
      <c r="L28" s="6" t="n">
        <f aca="false">IF(F28=1,LN(M28),LN(1-M28))</f>
        <v>-0.494470105020627</v>
      </c>
      <c r="M28" s="6" t="n">
        <f aca="false">1/(1+EXP(-K28))</f>
        <v>0.390105998544916</v>
      </c>
    </row>
    <row r="29" customFormat="false" ht="15" hidden="false" customHeight="false" outlineLevel="0" collapsed="false">
      <c r="A29" s="4" t="n">
        <v>28</v>
      </c>
      <c r="B29" s="4" t="n">
        <v>54.1</v>
      </c>
      <c r="C29" s="4" t="n">
        <v>112</v>
      </c>
      <c r="D29" s="4" t="n">
        <v>1</v>
      </c>
      <c r="E29" s="4" t="n">
        <v>0</v>
      </c>
      <c r="F29" s="4" t="n">
        <v>1</v>
      </c>
      <c r="G29" s="5" t="n">
        <f aca="false">LOOKUP(B29,'WOE &amp; IV'!$B$5:$B$9,'WOE &amp; IV'!$H$5:$H$9)</f>
        <v>0.218255430312074</v>
      </c>
      <c r="H29" s="5" t="n">
        <f aca="false">LOOKUP(C29,'WOE &amp; IV'!$B$14:$B$18,'WOE &amp; IV'!$H$14:$H$18)</f>
        <v>-0.171825195660813</v>
      </c>
      <c r="I29" s="5" t="n">
        <f aca="false">LOOKUP(D29,'WOE &amp; IV'!$B$23:$B$26,'WOE &amp; IV'!$H$23:$H$26)</f>
        <v>-0.479121632008246</v>
      </c>
      <c r="J29" s="5" t="n">
        <f aca="false">LOOKUP(E29,'WOE &amp; IV'!$B$31:$B$34,'WOE &amp; IV'!$H$31:$H$34)</f>
        <v>0.255618819166126</v>
      </c>
      <c r="K29" s="5" t="n">
        <f aca="false">Model!$B$4+Model!$B$5*G29+Model!$B$6*H29+Model!$B$7*I29+Model!$B$8*J29</f>
        <v>-0.890630686974545</v>
      </c>
      <c r="L29" s="6" t="n">
        <f aca="false">IF(F29=1,LN(M29),LN(1-M29))</f>
        <v>-1.2345017979883</v>
      </c>
      <c r="M29" s="6" t="n">
        <f aca="false">1/(1+EXP(-K29))</f>
        <v>0.290979692930886</v>
      </c>
    </row>
    <row r="30" customFormat="false" ht="15" hidden="false" customHeight="false" outlineLevel="0" collapsed="false">
      <c r="A30" s="4" t="n">
        <v>29</v>
      </c>
      <c r="B30" s="4" t="n">
        <v>55.3</v>
      </c>
      <c r="C30" s="4" t="n">
        <v>109</v>
      </c>
      <c r="D30" s="4" t="n">
        <v>1</v>
      </c>
      <c r="E30" s="4" t="n">
        <v>1</v>
      </c>
      <c r="F30" s="4" t="n">
        <v>0</v>
      </c>
      <c r="G30" s="5" t="n">
        <f aca="false">LOOKUP(B30,'WOE &amp; IV'!$B$5:$B$9,'WOE &amp; IV'!$H$5:$H$9)</f>
        <v>0.218255430312074</v>
      </c>
      <c r="H30" s="5" t="n">
        <f aca="false">LOOKUP(C30,'WOE &amp; IV'!$B$14:$B$18,'WOE &amp; IV'!$H$14:$H$18)</f>
        <v>-0.171825195660813</v>
      </c>
      <c r="I30" s="5" t="n">
        <f aca="false">LOOKUP(D30,'WOE &amp; IV'!$B$23:$B$26,'WOE &amp; IV'!$H$23:$H$26)</f>
        <v>-0.479121632008246</v>
      </c>
      <c r="J30" s="5" t="n">
        <f aca="false">LOOKUP(E30,'WOE &amp; IV'!$B$31:$B$34,'WOE &amp; IV'!$H$31:$H$34)</f>
        <v>-0.102296734208726</v>
      </c>
      <c r="K30" s="5" t="n">
        <f aca="false">Model!$B$4+Model!$B$5*G30+Model!$B$6*H30+Model!$B$7*I30+Model!$B$8*J30</f>
        <v>-0.466214423782645</v>
      </c>
      <c r="L30" s="6" t="n">
        <f aca="false">IF(F30=1,LN(M30),LN(1-M30))</f>
        <v>-0.486966902173525</v>
      </c>
      <c r="M30" s="6" t="n">
        <f aca="false">1/(1+EXP(-K30))</f>
        <v>0.385512629195571</v>
      </c>
    </row>
    <row r="31" customFormat="false" ht="15" hidden="false" customHeight="false" outlineLevel="0" collapsed="false">
      <c r="A31" s="4" t="n">
        <v>30</v>
      </c>
      <c r="B31" s="4" t="n">
        <v>55.8</v>
      </c>
      <c r="C31" s="4" t="n">
        <v>89</v>
      </c>
      <c r="D31" s="4" t="n">
        <v>0</v>
      </c>
      <c r="E31" s="4" t="n">
        <v>1</v>
      </c>
      <c r="F31" s="4" t="n">
        <v>1</v>
      </c>
      <c r="G31" s="5" t="n">
        <f aca="false">LOOKUP(B31,'WOE &amp; IV'!$B$5:$B$9,'WOE &amp; IV'!$H$5:$H$9)</f>
        <v>0.218255430312074</v>
      </c>
      <c r="H31" s="5" t="n">
        <f aca="false">LOOKUP(C31,'WOE &amp; IV'!$B$14:$B$18,'WOE &amp; IV'!$H$14:$H$18)</f>
        <v>-0.171825195660813</v>
      </c>
      <c r="I31" s="5" t="n">
        <f aca="false">LOOKUP(D31,'WOE &amp; IV'!$B$23:$B$26,'WOE &amp; IV'!$H$23:$H$26)</f>
        <v>0.552846198833581</v>
      </c>
      <c r="J31" s="5" t="n">
        <f aca="false">LOOKUP(E31,'WOE &amp; IV'!$B$31:$B$34,'WOE &amp; IV'!$H$31:$H$34)</f>
        <v>-0.102296734208726</v>
      </c>
      <c r="K31" s="5" t="n">
        <f aca="false">Model!$B$4+Model!$B$5*G31+Model!$B$6*H31+Model!$B$7*I31+Model!$B$8*J31</f>
        <v>-1.73192296831015</v>
      </c>
      <c r="L31" s="6" t="n">
        <f aca="false">IF(F31=1,LN(M31),LN(1-M31))</f>
        <v>-1.89484406837998</v>
      </c>
      <c r="M31" s="6" t="n">
        <f aca="false">1/(1+EXP(-K31))</f>
        <v>0.150341776255468</v>
      </c>
    </row>
    <row r="32" customFormat="false" ht="15" hidden="false" customHeight="false" outlineLevel="0" collapsed="false">
      <c r="A32" s="4" t="n">
        <v>31</v>
      </c>
      <c r="B32" s="4" t="n">
        <v>98.5</v>
      </c>
      <c r="C32" s="4" t="n">
        <v>69</v>
      </c>
      <c r="D32" s="4" t="n">
        <v>0</v>
      </c>
      <c r="E32" s="4" t="n">
        <v>0</v>
      </c>
      <c r="F32" s="4" t="n">
        <v>0</v>
      </c>
      <c r="G32" s="5" t="n">
        <f aca="false">LOOKUP(B32,'WOE &amp; IV'!$B$5:$B$9,'WOE &amp; IV'!$H$5:$H$9)</f>
        <v>-1.34136085834593</v>
      </c>
      <c r="H32" s="5" t="n">
        <f aca="false">LOOKUP(C32,'WOE &amp; IV'!$B$14:$B$18,'WOE &amp; IV'!$H$14:$H$18)</f>
        <v>-0.171825195660813</v>
      </c>
      <c r="I32" s="5" t="n">
        <f aca="false">LOOKUP(D32,'WOE &amp; IV'!$B$23:$B$26,'WOE &amp; IV'!$H$23:$H$26)</f>
        <v>0.552846198833581</v>
      </c>
      <c r="J32" s="5" t="n">
        <f aca="false">LOOKUP(E32,'WOE &amp; IV'!$B$31:$B$34,'WOE &amp; IV'!$H$31:$H$34)</f>
        <v>0.255618819166126</v>
      </c>
      <c r="K32" s="5" t="n">
        <f aca="false">Model!$B$4+Model!$B$5*G32+Model!$B$6*H32+Model!$B$7*I32+Model!$B$8*J32</f>
        <v>-0.360908959998949</v>
      </c>
      <c r="L32" s="6" t="n">
        <f aca="false">IF(F32=1,LN(M32),LN(1-M32))</f>
        <v>-0.528887003219122</v>
      </c>
      <c r="M32" s="6" t="n">
        <f aca="false">1/(1+EXP(-K32))</f>
        <v>0.410739550179205</v>
      </c>
    </row>
    <row r="33" customFormat="false" ht="15" hidden="false" customHeight="false" outlineLevel="0" collapsed="false">
      <c r="A33" s="4" t="n">
        <v>32</v>
      </c>
      <c r="B33" s="4" t="n">
        <v>34.8</v>
      </c>
      <c r="C33" s="4" t="n">
        <v>58</v>
      </c>
      <c r="D33" s="4" t="n">
        <v>0</v>
      </c>
      <c r="E33" s="4" t="n">
        <v>0</v>
      </c>
      <c r="F33" s="4" t="n">
        <v>0</v>
      </c>
      <c r="G33" s="5" t="n">
        <f aca="false">LOOKUP(B33,'WOE &amp; IV'!$B$5:$B$9,'WOE &amp; IV'!$H$5:$H$9)</f>
        <v>0.218255430312074</v>
      </c>
      <c r="H33" s="5" t="n">
        <f aca="false">LOOKUP(C33,'WOE &amp; IV'!$B$14:$B$18,'WOE &amp; IV'!$H$14:$H$18)</f>
        <v>-0.18579367675035</v>
      </c>
      <c r="I33" s="5" t="n">
        <f aca="false">LOOKUP(D33,'WOE &amp; IV'!$B$23:$B$26,'WOE &amp; IV'!$H$23:$H$26)</f>
        <v>0.552846198833581</v>
      </c>
      <c r="J33" s="5" t="n">
        <f aca="false">LOOKUP(E33,'WOE &amp; IV'!$B$31:$B$34,'WOE &amp; IV'!$H$31:$H$34)</f>
        <v>0.255618819166126</v>
      </c>
      <c r="K33" s="5" t="n">
        <f aca="false">Model!$B$4+Model!$B$5*G33+Model!$B$6*H33+Model!$B$7*I33+Model!$B$8*J33</f>
        <v>-2.13699148834493</v>
      </c>
      <c r="L33" s="6" t="n">
        <f aca="false">IF(F33=1,LN(M33),LN(1-M33))</f>
        <v>-0.111549730671182</v>
      </c>
      <c r="M33" s="6" t="n">
        <f aca="false">1/(1+EXP(-K33))</f>
        <v>0.105553091147911</v>
      </c>
    </row>
    <row r="34" customFormat="false" ht="15" hidden="false" customHeight="false" outlineLevel="0" collapsed="false">
      <c r="A34" s="4" t="n">
        <v>33</v>
      </c>
      <c r="B34" s="4" t="n">
        <v>32.2</v>
      </c>
      <c r="C34" s="4" t="n">
        <v>38</v>
      </c>
      <c r="D34" s="4" t="n">
        <v>0</v>
      </c>
      <c r="E34" s="4" t="n">
        <v>0</v>
      </c>
      <c r="F34" s="4" t="n">
        <v>0</v>
      </c>
      <c r="G34" s="5" t="n">
        <f aca="false">LOOKUP(B34,'WOE &amp; IV'!$B$5:$B$9,'WOE &amp; IV'!$H$5:$H$9)</f>
        <v>0.218255430312074</v>
      </c>
      <c r="H34" s="5" t="n">
        <f aca="false">LOOKUP(C34,'WOE &amp; IV'!$B$14:$B$18,'WOE &amp; IV'!$H$14:$H$18)</f>
        <v>-0.18579367675035</v>
      </c>
      <c r="I34" s="5" t="n">
        <f aca="false">LOOKUP(D34,'WOE &amp; IV'!$B$23:$B$26,'WOE &amp; IV'!$H$23:$H$26)</f>
        <v>0.552846198833581</v>
      </c>
      <c r="J34" s="5" t="n">
        <f aca="false">LOOKUP(E34,'WOE &amp; IV'!$B$31:$B$34,'WOE &amp; IV'!$H$31:$H$34)</f>
        <v>0.255618819166126</v>
      </c>
      <c r="K34" s="5" t="n">
        <f aca="false">Model!$B$4+Model!$B$5*G34+Model!$B$6*H34+Model!$B$7*I34+Model!$B$8*J34</f>
        <v>-2.13699148834493</v>
      </c>
      <c r="L34" s="6" t="n">
        <f aca="false">IF(F34=1,LN(M34),LN(1-M34))</f>
        <v>-0.111549730671182</v>
      </c>
      <c r="M34" s="6" t="n">
        <f aca="false">1/(1+EXP(-K34))</f>
        <v>0.105553091147911</v>
      </c>
    </row>
    <row r="35" customFormat="false" ht="15" hidden="false" customHeight="false" outlineLevel="0" collapsed="false">
      <c r="A35" s="4" t="n">
        <v>34</v>
      </c>
      <c r="B35" s="4" t="n">
        <v>24.7</v>
      </c>
      <c r="C35" s="4" t="n">
        <v>259</v>
      </c>
      <c r="D35" s="4" t="n">
        <v>0</v>
      </c>
      <c r="E35" s="4" t="n">
        <v>0</v>
      </c>
      <c r="F35" s="4" t="n">
        <v>0</v>
      </c>
      <c r="G35" s="5" t="n">
        <f aca="false">LOOKUP(B35,'WOE &amp; IV'!$B$5:$B$9,'WOE &amp; IV'!$H$5:$H$9)</f>
        <v>0.721515666459208</v>
      </c>
      <c r="H35" s="5" t="n">
        <f aca="false">LOOKUP(C35,'WOE &amp; IV'!$B$14:$B$18,'WOE &amp; IV'!$H$14:$H$18)</f>
        <v>1.40669467736998</v>
      </c>
      <c r="I35" s="5" t="n">
        <f aca="false">LOOKUP(D35,'WOE &amp; IV'!$B$23:$B$26,'WOE &amp; IV'!$H$23:$H$26)</f>
        <v>0.552846198833581</v>
      </c>
      <c r="J35" s="5" t="n">
        <f aca="false">LOOKUP(E35,'WOE &amp; IV'!$B$31:$B$34,'WOE &amp; IV'!$H$31:$H$34)</f>
        <v>0.255618819166126</v>
      </c>
      <c r="K35" s="5" t="n">
        <f aca="false">Model!$B$4+Model!$B$5*G35+Model!$B$6*H35+Model!$B$7*I35+Model!$B$8*J35</f>
        <v>-4.92210029148957</v>
      </c>
      <c r="L35" s="6" t="n">
        <f aca="false">IF(F35=1,LN(M35),LN(1-M35))</f>
        <v>-0.00725741775203751</v>
      </c>
      <c r="M35" s="6" t="n">
        <f aca="false">1/(1+EXP(-K35))</f>
        <v>0.00723114628857024</v>
      </c>
    </row>
    <row r="36" customFormat="false" ht="15" hidden="false" customHeight="false" outlineLevel="0" collapsed="false">
      <c r="A36" s="4" t="n">
        <v>35</v>
      </c>
      <c r="B36" s="4" t="n">
        <v>60.4</v>
      </c>
      <c r="C36" s="4" t="n">
        <v>86</v>
      </c>
      <c r="D36" s="4" t="n">
        <v>0</v>
      </c>
      <c r="E36" s="4" t="n">
        <v>1</v>
      </c>
      <c r="F36" s="4" t="n">
        <v>0</v>
      </c>
      <c r="G36" s="5" t="n">
        <f aca="false">LOOKUP(B36,'WOE &amp; IV'!$B$5:$B$9,'WOE &amp; IV'!$H$5:$H$9)</f>
        <v>-0.907531990639555</v>
      </c>
      <c r="H36" s="5" t="n">
        <f aca="false">LOOKUP(C36,'WOE &amp; IV'!$B$14:$B$18,'WOE &amp; IV'!$H$14:$H$18)</f>
        <v>-0.171825195660813</v>
      </c>
      <c r="I36" s="5" t="n">
        <f aca="false">LOOKUP(D36,'WOE &amp; IV'!$B$23:$B$26,'WOE &amp; IV'!$H$23:$H$26)</f>
        <v>0.552846198833581</v>
      </c>
      <c r="J36" s="5" t="n">
        <f aca="false">LOOKUP(E36,'WOE &amp; IV'!$B$31:$B$34,'WOE &amp; IV'!$H$31:$H$34)</f>
        <v>-0.102296734208726</v>
      </c>
      <c r="K36" s="5" t="n">
        <f aca="false">Model!$B$4+Model!$B$5*G36+Model!$B$6*H36+Model!$B$7*I36+Model!$B$8*J36</f>
        <v>-0.435916489310632</v>
      </c>
      <c r="L36" s="6" t="n">
        <f aca="false">IF(F36=1,LN(M36),LN(1-M36))</f>
        <v>-0.498756116018286</v>
      </c>
      <c r="M36" s="6" t="n">
        <f aca="false">1/(1+EXP(-K36))</f>
        <v>0.392714417094236</v>
      </c>
    </row>
    <row r="37" customFormat="false" ht="15" hidden="false" customHeight="false" outlineLevel="0" collapsed="false">
      <c r="A37" s="4" t="n">
        <v>36</v>
      </c>
      <c r="B37" s="4" t="n">
        <v>73.2</v>
      </c>
      <c r="C37" s="4" t="n">
        <v>83</v>
      </c>
      <c r="D37" s="4" t="n">
        <v>0</v>
      </c>
      <c r="E37" s="4" t="n">
        <v>0</v>
      </c>
      <c r="F37" s="4" t="n">
        <v>1</v>
      </c>
      <c r="G37" s="5" t="n">
        <f aca="false">LOOKUP(B37,'WOE &amp; IV'!$B$5:$B$9,'WOE &amp; IV'!$H$5:$H$9)</f>
        <v>-0.907531990639555</v>
      </c>
      <c r="H37" s="5" t="n">
        <f aca="false">LOOKUP(C37,'WOE &amp; IV'!$B$14:$B$18,'WOE &amp; IV'!$H$14:$H$18)</f>
        <v>-0.171825195660813</v>
      </c>
      <c r="I37" s="5" t="n">
        <f aca="false">LOOKUP(D37,'WOE &amp; IV'!$B$23:$B$26,'WOE &amp; IV'!$H$23:$H$26)</f>
        <v>0.552846198833581</v>
      </c>
      <c r="J37" s="5" t="n">
        <f aca="false">LOOKUP(E37,'WOE &amp; IV'!$B$31:$B$34,'WOE &amp; IV'!$H$31:$H$34)</f>
        <v>0.255618819166126</v>
      </c>
      <c r="K37" s="5" t="n">
        <f aca="false">Model!$B$4+Model!$B$5*G37+Model!$B$6*H37+Model!$B$7*I37+Model!$B$8*J37</f>
        <v>-0.860332752502532</v>
      </c>
      <c r="L37" s="6" t="n">
        <f aca="false">IF(F37=1,LN(M37),LN(1-M37))</f>
        <v>-1.21311503811837</v>
      </c>
      <c r="M37" s="6" t="n">
        <f aca="false">1/(1+EXP(-K37))</f>
        <v>0.297269828809644</v>
      </c>
    </row>
    <row r="38" customFormat="false" ht="15" hidden="false" customHeight="false" outlineLevel="0" collapsed="false">
      <c r="A38" s="4" t="n">
        <v>37</v>
      </c>
      <c r="B38" s="4" t="n">
        <v>42.2</v>
      </c>
      <c r="C38" s="4" t="n">
        <v>45</v>
      </c>
      <c r="D38" s="4" t="n">
        <v>0</v>
      </c>
      <c r="E38" s="4" t="n">
        <v>2</v>
      </c>
      <c r="F38" s="4" t="n">
        <v>1</v>
      </c>
      <c r="G38" s="5" t="n">
        <f aca="false">LOOKUP(B38,'WOE &amp; IV'!$B$5:$B$9,'WOE &amp; IV'!$H$5:$H$9)</f>
        <v>0.218255430312074</v>
      </c>
      <c r="H38" s="5" t="n">
        <f aca="false">LOOKUP(C38,'WOE &amp; IV'!$B$14:$B$18,'WOE &amp; IV'!$H$14:$H$18)</f>
        <v>-0.18579367675035</v>
      </c>
      <c r="I38" s="5" t="n">
        <f aca="false">LOOKUP(D38,'WOE &amp; IV'!$B$23:$B$26,'WOE &amp; IV'!$H$23:$H$26)</f>
        <v>0.552846198833581</v>
      </c>
      <c r="J38" s="5" t="n">
        <f aca="false">LOOKUP(E38,'WOE &amp; IV'!$B$31:$B$34,'WOE &amp; IV'!$H$31:$H$34)</f>
        <v>-0.0820085521567092</v>
      </c>
      <c r="K38" s="5" t="n">
        <f aca="false">Model!$B$4+Model!$B$5*G38+Model!$B$6*H38+Model!$B$7*I38+Model!$B$8*J38</f>
        <v>-1.73663295143031</v>
      </c>
      <c r="L38" s="6" t="n">
        <f aca="false">IF(F38=1,LN(M38),LN(1-M38))</f>
        <v>-1.89884735959534</v>
      </c>
      <c r="M38" s="6" t="n">
        <f aca="false">1/(1+EXP(-K38))</f>
        <v>0.149741117451537</v>
      </c>
    </row>
    <row r="39" customFormat="false" ht="15" hidden="false" customHeight="false" outlineLevel="0" collapsed="false">
      <c r="A39" s="4" t="n">
        <v>38</v>
      </c>
      <c r="B39" s="4" t="n">
        <v>24</v>
      </c>
      <c r="C39" s="4" t="n">
        <v>241</v>
      </c>
      <c r="D39" s="4" t="n">
        <v>1</v>
      </c>
      <c r="E39" s="4" t="n">
        <v>1</v>
      </c>
      <c r="F39" s="4" t="n">
        <v>1</v>
      </c>
      <c r="G39" s="5" t="n">
        <f aca="false">LOOKUP(B39,'WOE &amp; IV'!$B$5:$B$9,'WOE &amp; IV'!$H$5:$H$9)</f>
        <v>0.721515666459208</v>
      </c>
      <c r="H39" s="5" t="n">
        <f aca="false">LOOKUP(C39,'WOE &amp; IV'!$B$14:$B$18,'WOE &amp; IV'!$H$14:$H$18)</f>
        <v>1.40669467736998</v>
      </c>
      <c r="I39" s="5" t="n">
        <f aca="false">LOOKUP(D39,'WOE &amp; IV'!$B$23:$B$26,'WOE &amp; IV'!$H$23:$H$26)</f>
        <v>-0.479121632008246</v>
      </c>
      <c r="J39" s="5" t="n">
        <f aca="false">LOOKUP(E39,'WOE &amp; IV'!$B$31:$B$34,'WOE &amp; IV'!$H$31:$H$34)</f>
        <v>-0.102296734208726</v>
      </c>
      <c r="K39" s="5" t="n">
        <f aca="false">Model!$B$4+Model!$B$5*G39+Model!$B$6*H39+Model!$B$7*I39+Model!$B$8*J39</f>
        <v>-3.23197548377017</v>
      </c>
      <c r="L39" s="6" t="n">
        <f aca="false">IF(F39=1,LN(M39),LN(1-M39))</f>
        <v>-3.27069552423091</v>
      </c>
      <c r="M39" s="6" t="n">
        <f aca="false">1/(1+EXP(-K39))</f>
        <v>0.0379800018749621</v>
      </c>
    </row>
    <row r="40" customFormat="false" ht="15" hidden="false" customHeight="false" outlineLevel="0" collapsed="false">
      <c r="A40" s="4" t="n">
        <v>39</v>
      </c>
      <c r="B40" s="4" t="n">
        <v>24.4</v>
      </c>
      <c r="C40" s="4" t="n">
        <v>61</v>
      </c>
      <c r="D40" s="4" t="n">
        <v>2</v>
      </c>
      <c r="E40" s="4" t="n">
        <v>2</v>
      </c>
      <c r="F40" s="4" t="n">
        <v>1</v>
      </c>
      <c r="G40" s="5" t="n">
        <f aca="false">LOOKUP(B40,'WOE &amp; IV'!$B$5:$B$9,'WOE &amp; IV'!$H$5:$H$9)</f>
        <v>0.721515666459208</v>
      </c>
      <c r="H40" s="5" t="n">
        <f aca="false">LOOKUP(C40,'WOE &amp; IV'!$B$14:$B$18,'WOE &amp; IV'!$H$14:$H$18)</f>
        <v>-0.171825195660813</v>
      </c>
      <c r="I40" s="5" t="n">
        <f aca="false">LOOKUP(D40,'WOE &amp; IV'!$B$23:$B$26,'WOE &amp; IV'!$H$23:$H$26)</f>
        <v>-1.2525653595628</v>
      </c>
      <c r="J40" s="5" t="n">
        <f aca="false">LOOKUP(E40,'WOE &amp; IV'!$B$31:$B$34,'WOE &amp; IV'!$H$31:$H$34)</f>
        <v>-0.0820085521567092</v>
      </c>
      <c r="K40" s="5" t="n">
        <f aca="false">Model!$B$4+Model!$B$5*G40+Model!$B$6*H40+Model!$B$7*I40+Model!$B$8*J40</f>
        <v>-0.120996602066846</v>
      </c>
      <c r="L40" s="6" t="n">
        <f aca="false">IF(F40=1,LN(M40),LN(1-M40))</f>
        <v>-0.755474388568572</v>
      </c>
      <c r="M40" s="6" t="n">
        <f aca="false">1/(1+EXP(-K40))</f>
        <v>0.469787699946096</v>
      </c>
    </row>
    <row r="41" customFormat="false" ht="15" hidden="false" customHeight="false" outlineLevel="0" collapsed="false">
      <c r="A41" s="4" t="n">
        <v>40</v>
      </c>
      <c r="B41" s="4" t="n">
        <v>61.3</v>
      </c>
      <c r="C41" s="4" t="n">
        <v>120</v>
      </c>
      <c r="D41" s="4" t="n">
        <v>1</v>
      </c>
      <c r="E41" s="4" t="n">
        <v>0</v>
      </c>
      <c r="F41" s="4" t="n">
        <v>0</v>
      </c>
      <c r="G41" s="5" t="n">
        <f aca="false">LOOKUP(B41,'WOE &amp; IV'!$B$5:$B$9,'WOE &amp; IV'!$H$5:$H$9)</f>
        <v>-0.907531990639555</v>
      </c>
      <c r="H41" s="5" t="n">
        <f aca="false">LOOKUP(C41,'WOE &amp; IV'!$B$14:$B$18,'WOE &amp; IV'!$H$14:$H$18)</f>
        <v>0.149360747248786</v>
      </c>
      <c r="I41" s="5" t="n">
        <f aca="false">LOOKUP(D41,'WOE &amp; IV'!$B$23:$B$26,'WOE &amp; IV'!$H$23:$H$26)</f>
        <v>-0.479121632008246</v>
      </c>
      <c r="J41" s="5" t="n">
        <f aca="false">LOOKUP(E41,'WOE &amp; IV'!$B$31:$B$34,'WOE &amp; IV'!$H$31:$H$34)</f>
        <v>0.255618819166126</v>
      </c>
      <c r="K41" s="5" t="n">
        <f aca="false">Model!$B$4+Model!$B$5*G41+Model!$B$6*H41+Model!$B$7*I41+Model!$B$8*J41</f>
        <v>-0.0394988574991169</v>
      </c>
      <c r="L41" s="6" t="n">
        <f aca="false">IF(F41=1,LN(M41),LN(1-M41))</f>
        <v>-0.673592759102076</v>
      </c>
      <c r="M41" s="6" t="n">
        <f aca="false">1/(1+EXP(-K41))</f>
        <v>0.490126569269273</v>
      </c>
    </row>
    <row r="42" customFormat="false" ht="15" hidden="false" customHeight="false" outlineLevel="0" collapsed="false">
      <c r="A42" s="4" t="n">
        <v>41</v>
      </c>
      <c r="B42" s="4" t="n">
        <v>63.6</v>
      </c>
      <c r="C42" s="4" t="n">
        <v>137</v>
      </c>
      <c r="D42" s="4" t="n">
        <v>1</v>
      </c>
      <c r="E42" s="4" t="n">
        <v>3</v>
      </c>
      <c r="F42" s="4" t="n">
        <v>0</v>
      </c>
      <c r="G42" s="5" t="n">
        <f aca="false">LOOKUP(B42,'WOE &amp; IV'!$B$5:$B$9,'WOE &amp; IV'!$H$5:$H$9)</f>
        <v>-0.907531990639555</v>
      </c>
      <c r="H42" s="5" t="n">
        <f aca="false">LOOKUP(C42,'WOE &amp; IV'!$B$14:$B$18,'WOE &amp; IV'!$H$14:$H$18)</f>
        <v>0.149360747248786</v>
      </c>
      <c r="I42" s="5" t="n">
        <f aca="false">LOOKUP(D42,'WOE &amp; IV'!$B$23:$B$26,'WOE &amp; IV'!$H$23:$H$26)</f>
        <v>-0.479121632008246</v>
      </c>
      <c r="J42" s="5" t="n">
        <f aca="false">LOOKUP(E42,'WOE &amp; IV'!$B$31:$B$34,'WOE &amp; IV'!$H$31:$H$34)</f>
        <v>-0.0820085521567092</v>
      </c>
      <c r="K42" s="5" t="n">
        <f aca="false">Model!$B$4+Model!$B$5*G42+Model!$B$6*H42+Model!$B$7*I42+Model!$B$8*J42</f>
        <v>0.360859679415501</v>
      </c>
      <c r="L42" s="6" t="n">
        <f aca="false">IF(F42=1,LN(M42),LN(1-M42))</f>
        <v>-0.8897669244132</v>
      </c>
      <c r="M42" s="6" t="n">
        <f aca="false">1/(1+EXP(-K42))</f>
        <v>0.589248522261964</v>
      </c>
    </row>
    <row r="43" customFormat="false" ht="15" hidden="false" customHeight="false" outlineLevel="0" collapsed="false">
      <c r="A43" s="4" t="n">
        <v>42</v>
      </c>
      <c r="B43" s="4" t="n">
        <v>58.6</v>
      </c>
      <c r="C43" s="4" t="n">
        <v>109</v>
      </c>
      <c r="D43" s="4" t="n">
        <v>0</v>
      </c>
      <c r="E43" s="4" t="n">
        <v>1</v>
      </c>
      <c r="F43" s="4" t="n">
        <v>0</v>
      </c>
      <c r="G43" s="5" t="n">
        <f aca="false">LOOKUP(B43,'WOE &amp; IV'!$B$5:$B$9,'WOE &amp; IV'!$H$5:$H$9)</f>
        <v>0.218255430312074</v>
      </c>
      <c r="H43" s="5" t="n">
        <f aca="false">LOOKUP(C43,'WOE &amp; IV'!$B$14:$B$18,'WOE &amp; IV'!$H$14:$H$18)</f>
        <v>-0.171825195660813</v>
      </c>
      <c r="I43" s="5" t="n">
        <f aca="false">LOOKUP(D43,'WOE &amp; IV'!$B$23:$B$26,'WOE &amp; IV'!$H$23:$H$26)</f>
        <v>0.552846198833581</v>
      </c>
      <c r="J43" s="5" t="n">
        <f aca="false">LOOKUP(E43,'WOE &amp; IV'!$B$31:$B$34,'WOE &amp; IV'!$H$31:$H$34)</f>
        <v>-0.102296734208726</v>
      </c>
      <c r="K43" s="5" t="n">
        <f aca="false">Model!$B$4+Model!$B$5*G43+Model!$B$6*H43+Model!$B$7*I43+Model!$B$8*J43</f>
        <v>-1.73192296831015</v>
      </c>
      <c r="L43" s="6" t="n">
        <f aca="false">IF(F43=1,LN(M43),LN(1-M43))</f>
        <v>-0.162921100069835</v>
      </c>
      <c r="M43" s="6" t="n">
        <f aca="false">1/(1+EXP(-K43))</f>
        <v>0.150341776255468</v>
      </c>
    </row>
    <row r="44" customFormat="false" ht="15" hidden="false" customHeight="false" outlineLevel="0" collapsed="false">
      <c r="A44" s="4" t="n">
        <v>43</v>
      </c>
      <c r="B44" s="4" t="n">
        <v>28.4</v>
      </c>
      <c r="C44" s="4" t="n">
        <v>26</v>
      </c>
      <c r="D44" s="4" t="n">
        <v>0</v>
      </c>
      <c r="E44" s="4" t="n">
        <v>2</v>
      </c>
      <c r="F44" s="4" t="n">
        <v>0</v>
      </c>
      <c r="G44" s="5" t="n">
        <f aca="false">LOOKUP(B44,'WOE &amp; IV'!$B$5:$B$9,'WOE &amp; IV'!$H$5:$H$9)</f>
        <v>0.721515666459208</v>
      </c>
      <c r="H44" s="5" t="n">
        <f aca="false">LOOKUP(C44,'WOE &amp; IV'!$B$14:$B$18,'WOE &amp; IV'!$H$14:$H$18)</f>
        <v>-0.18579367675035</v>
      </c>
      <c r="I44" s="5" t="n">
        <f aca="false">LOOKUP(D44,'WOE &amp; IV'!$B$23:$B$26,'WOE &amp; IV'!$H$23:$H$26)</f>
        <v>0.552846198833581</v>
      </c>
      <c r="J44" s="5" t="n">
        <f aca="false">LOOKUP(E44,'WOE &amp; IV'!$B$31:$B$34,'WOE &amp; IV'!$H$31:$H$34)</f>
        <v>-0.0820085521567092</v>
      </c>
      <c r="K44" s="5" t="n">
        <f aca="false">Model!$B$4+Model!$B$5*G44+Model!$B$6*H44+Model!$B$7*I44+Model!$B$8*J44</f>
        <v>-2.31598613528289</v>
      </c>
      <c r="L44" s="6" t="n">
        <f aca="false">IF(F44=1,LN(M44),LN(1-M44))</f>
        <v>-0.0940992971551728</v>
      </c>
      <c r="M44" s="6" t="n">
        <f aca="false">1/(1+EXP(-K44))</f>
        <v>0.089807621760415</v>
      </c>
    </row>
    <row r="45" customFormat="false" ht="15" hidden="false" customHeight="false" outlineLevel="0" collapsed="false">
      <c r="A45" s="4" t="n">
        <v>44</v>
      </c>
      <c r="B45" s="4" t="n">
        <v>50.8</v>
      </c>
      <c r="C45" s="4" t="n">
        <v>160</v>
      </c>
      <c r="D45" s="4" t="n">
        <v>0</v>
      </c>
      <c r="E45" s="4" t="n">
        <v>0</v>
      </c>
      <c r="F45" s="4" t="n">
        <v>1</v>
      </c>
      <c r="G45" s="5" t="n">
        <f aca="false">LOOKUP(B45,'WOE &amp; IV'!$B$5:$B$9,'WOE &amp; IV'!$H$5:$H$9)</f>
        <v>0.218255430312074</v>
      </c>
      <c r="H45" s="5" t="n">
        <f aca="false">LOOKUP(C45,'WOE &amp; IV'!$B$14:$B$18,'WOE &amp; IV'!$H$14:$H$18)</f>
        <v>0.149360747248786</v>
      </c>
      <c r="I45" s="5" t="n">
        <f aca="false">LOOKUP(D45,'WOE &amp; IV'!$B$23:$B$26,'WOE &amp; IV'!$H$23:$H$26)</f>
        <v>0.552846198833581</v>
      </c>
      <c r="J45" s="5" t="n">
        <f aca="false">LOOKUP(E45,'WOE &amp; IV'!$B$31:$B$34,'WOE &amp; IV'!$H$31:$H$34)</f>
        <v>0.255618819166126</v>
      </c>
      <c r="K45" s="5" t="n">
        <f aca="false">Model!$B$4+Model!$B$5*G45+Model!$B$6*H45+Model!$B$7*I45+Model!$B$8*J45</f>
        <v>-2.60121388102613</v>
      </c>
      <c r="L45" s="6" t="n">
        <f aca="false">IF(F45=1,LN(M45),LN(1-M45))</f>
        <v>-2.67277469457685</v>
      </c>
      <c r="M45" s="6" t="n">
        <f aca="false">1/(1+EXP(-K45))</f>
        <v>0.0690603378729707</v>
      </c>
    </row>
    <row r="46" customFormat="false" ht="15" hidden="false" customHeight="false" outlineLevel="0" collapsed="false">
      <c r="A46" s="4" t="n">
        <v>45</v>
      </c>
      <c r="B46" s="4" t="n">
        <v>47.9</v>
      </c>
      <c r="C46" s="4" t="n">
        <v>61</v>
      </c>
      <c r="D46" s="4" t="n">
        <v>2</v>
      </c>
      <c r="E46" s="4" t="n">
        <v>1</v>
      </c>
      <c r="F46" s="4" t="n">
        <v>1</v>
      </c>
      <c r="G46" s="5" t="n">
        <f aca="false">LOOKUP(B46,'WOE &amp; IV'!$B$5:$B$9,'WOE &amp; IV'!$H$5:$H$9)</f>
        <v>0.218255430312074</v>
      </c>
      <c r="H46" s="5" t="n">
        <f aca="false">LOOKUP(C46,'WOE &amp; IV'!$B$14:$B$18,'WOE &amp; IV'!$H$14:$H$18)</f>
        <v>-0.171825195660813</v>
      </c>
      <c r="I46" s="5" t="n">
        <f aca="false">LOOKUP(D46,'WOE &amp; IV'!$B$23:$B$26,'WOE &amp; IV'!$H$23:$H$26)</f>
        <v>-1.2525653595628</v>
      </c>
      <c r="J46" s="5" t="n">
        <f aca="false">LOOKUP(E46,'WOE &amp; IV'!$B$31:$B$34,'WOE &amp; IV'!$H$31:$H$34)</f>
        <v>-0.102296734208726</v>
      </c>
      <c r="K46" s="5" t="n">
        <f aca="false">Model!$B$4+Model!$B$5*G46+Model!$B$6*H46+Model!$B$7*I46+Model!$B$8*J46</f>
        <v>0.482414308063017</v>
      </c>
      <c r="L46" s="6" t="n">
        <f aca="false">IF(F46=1,LN(M46),LN(1-M46))</f>
        <v>-0.480752688080096</v>
      </c>
      <c r="M46" s="6" t="n">
        <f aca="false">1/(1+EXP(-K46))</f>
        <v>0.618317816161566</v>
      </c>
    </row>
    <row r="47" customFormat="false" ht="15" hidden="false" customHeight="false" outlineLevel="0" collapsed="false">
      <c r="A47" s="4" t="n">
        <v>46</v>
      </c>
      <c r="B47" s="4" t="n">
        <v>50.5</v>
      </c>
      <c r="C47" s="4" t="n">
        <v>175</v>
      </c>
      <c r="D47" s="4" t="n">
        <v>2</v>
      </c>
      <c r="E47" s="4" t="n">
        <v>1</v>
      </c>
      <c r="F47" s="4" t="n">
        <v>0</v>
      </c>
      <c r="G47" s="5" t="n">
        <f aca="false">LOOKUP(B47,'WOE &amp; IV'!$B$5:$B$9,'WOE &amp; IV'!$H$5:$H$9)</f>
        <v>0.218255430312074</v>
      </c>
      <c r="H47" s="5" t="n">
        <f aca="false">LOOKUP(C47,'WOE &amp; IV'!$B$14:$B$18,'WOE &amp; IV'!$H$14:$H$18)</f>
        <v>0.149360747248786</v>
      </c>
      <c r="I47" s="5" t="n">
        <f aca="false">LOOKUP(D47,'WOE &amp; IV'!$B$23:$B$26,'WOE &amp; IV'!$H$23:$H$26)</f>
        <v>-1.2525653595628</v>
      </c>
      <c r="J47" s="5" t="n">
        <f aca="false">LOOKUP(E47,'WOE &amp; IV'!$B$31:$B$34,'WOE &amp; IV'!$H$31:$H$34)</f>
        <v>-0.102296734208726</v>
      </c>
      <c r="K47" s="5" t="n">
        <f aca="false">Model!$B$4+Model!$B$5*G47+Model!$B$6*H47+Model!$B$7*I47+Model!$B$8*J47</f>
        <v>0.0375396585389306</v>
      </c>
      <c r="L47" s="6" t="n">
        <f aca="false">IF(F47=1,LN(M47),LN(1-M47))</f>
        <v>-0.712093152732463</v>
      </c>
      <c r="M47" s="6" t="n">
        <f aca="false">1/(1+EXP(-K47))</f>
        <v>0.509383812667911</v>
      </c>
    </row>
    <row r="48" customFormat="false" ht="15" hidden="false" customHeight="false" outlineLevel="0" collapsed="false">
      <c r="A48" s="4" t="n">
        <v>47</v>
      </c>
      <c r="B48" s="4" t="n">
        <v>66.8</v>
      </c>
      <c r="C48" s="4" t="n">
        <v>95</v>
      </c>
      <c r="D48" s="4" t="n">
        <v>1</v>
      </c>
      <c r="E48" s="4" t="n">
        <v>1</v>
      </c>
      <c r="F48" s="4" t="n">
        <v>0</v>
      </c>
      <c r="G48" s="5" t="n">
        <f aca="false">LOOKUP(B48,'WOE &amp; IV'!$B$5:$B$9,'WOE &amp; IV'!$H$5:$H$9)</f>
        <v>-0.907531990639555</v>
      </c>
      <c r="H48" s="5" t="n">
        <f aca="false">LOOKUP(C48,'WOE &amp; IV'!$B$14:$B$18,'WOE &amp; IV'!$H$14:$H$18)</f>
        <v>-0.171825195660813</v>
      </c>
      <c r="I48" s="5" t="n">
        <f aca="false">LOOKUP(D48,'WOE &amp; IV'!$B$23:$B$26,'WOE &amp; IV'!$H$23:$H$26)</f>
        <v>-0.479121632008246</v>
      </c>
      <c r="J48" s="5" t="n">
        <f aca="false">LOOKUP(E48,'WOE &amp; IV'!$B$31:$B$34,'WOE &amp; IV'!$H$31:$H$34)</f>
        <v>-0.102296734208726</v>
      </c>
      <c r="K48" s="5" t="n">
        <f aca="false">Model!$B$4+Model!$B$5*G48+Model!$B$6*H48+Model!$B$7*I48+Model!$B$8*J48</f>
        <v>0.829792055216869</v>
      </c>
      <c r="L48" s="6" t="n">
        <f aca="false">IF(F48=1,LN(M48),LN(1-M48))</f>
        <v>-1.19175099318478</v>
      </c>
      <c r="M48" s="6" t="n">
        <f aca="false">1/(1+EXP(-K48))</f>
        <v>0.696310959197706</v>
      </c>
    </row>
    <row r="49" customFormat="false" ht="15" hidden="false" customHeight="false" outlineLevel="0" collapsed="false">
      <c r="A49" s="4" t="n">
        <v>48</v>
      </c>
      <c r="B49" s="4" t="n">
        <v>50.6</v>
      </c>
      <c r="C49" s="4" t="n">
        <v>143</v>
      </c>
      <c r="D49" s="4" t="n">
        <v>0</v>
      </c>
      <c r="E49" s="4" t="n">
        <v>0</v>
      </c>
      <c r="F49" s="4" t="n">
        <v>0</v>
      </c>
      <c r="G49" s="5" t="n">
        <f aca="false">LOOKUP(B49,'WOE &amp; IV'!$B$5:$B$9,'WOE &amp; IV'!$H$5:$H$9)</f>
        <v>0.218255430312074</v>
      </c>
      <c r="H49" s="5" t="n">
        <f aca="false">LOOKUP(C49,'WOE &amp; IV'!$B$14:$B$18,'WOE &amp; IV'!$H$14:$H$18)</f>
        <v>0.149360747248786</v>
      </c>
      <c r="I49" s="5" t="n">
        <f aca="false">LOOKUP(D49,'WOE &amp; IV'!$B$23:$B$26,'WOE &amp; IV'!$H$23:$H$26)</f>
        <v>0.552846198833581</v>
      </c>
      <c r="J49" s="5" t="n">
        <f aca="false">LOOKUP(E49,'WOE &amp; IV'!$B$31:$B$34,'WOE &amp; IV'!$H$31:$H$34)</f>
        <v>0.255618819166126</v>
      </c>
      <c r="K49" s="5" t="n">
        <f aca="false">Model!$B$4+Model!$B$5*G49+Model!$B$6*H49+Model!$B$7*I49+Model!$B$8*J49</f>
        <v>-2.60121388102613</v>
      </c>
      <c r="L49" s="6" t="n">
        <f aca="false">IF(F49=1,LN(M49),LN(1-M49))</f>
        <v>-0.0715608135507159</v>
      </c>
      <c r="M49" s="6" t="n">
        <f aca="false">1/(1+EXP(-K49))</f>
        <v>0.0690603378729707</v>
      </c>
    </row>
    <row r="50" customFormat="false" ht="15" hidden="false" customHeight="false" outlineLevel="0" collapsed="false">
      <c r="A50" s="4" t="n">
        <v>49</v>
      </c>
      <c r="B50" s="4" t="n">
        <v>62</v>
      </c>
      <c r="C50" s="4" t="n">
        <v>230</v>
      </c>
      <c r="D50" s="4" t="n">
        <v>0</v>
      </c>
      <c r="E50" s="4" t="n">
        <v>1</v>
      </c>
      <c r="F50" s="4" t="n">
        <v>1</v>
      </c>
      <c r="G50" s="5" t="n">
        <f aca="false">LOOKUP(B50,'WOE &amp; IV'!$B$5:$B$9,'WOE &amp; IV'!$H$5:$H$9)</f>
        <v>-0.907531990639555</v>
      </c>
      <c r="H50" s="5" t="n">
        <f aca="false">LOOKUP(C50,'WOE &amp; IV'!$B$14:$B$18,'WOE &amp; IV'!$H$14:$H$18)</f>
        <v>0.149360747248786</v>
      </c>
      <c r="I50" s="5" t="n">
        <f aca="false">LOOKUP(D50,'WOE &amp; IV'!$B$23:$B$26,'WOE &amp; IV'!$H$23:$H$26)</f>
        <v>0.552846198833581</v>
      </c>
      <c r="J50" s="5" t="n">
        <f aca="false">LOOKUP(E50,'WOE &amp; IV'!$B$31:$B$34,'WOE &amp; IV'!$H$31:$H$34)</f>
        <v>-0.102296734208726</v>
      </c>
      <c r="K50" s="5" t="n">
        <f aca="false">Model!$B$4+Model!$B$5*G50+Model!$B$6*H50+Model!$B$7*I50+Model!$B$8*J50</f>
        <v>-0.880791138834718</v>
      </c>
      <c r="L50" s="6" t="n">
        <f aca="false">IF(F50=1,LN(M50),LN(1-M50))</f>
        <v>-1.22753535937122</v>
      </c>
      <c r="M50" s="6" t="n">
        <f aca="false">1/(1+EXP(-K50))</f>
        <v>0.293013862331912</v>
      </c>
    </row>
    <row r="51" customFormat="false" ht="15" hidden="false" customHeight="false" outlineLevel="0" collapsed="false">
      <c r="A51" s="4" t="n">
        <v>50</v>
      </c>
      <c r="B51" s="4" t="n">
        <v>46.7</v>
      </c>
      <c r="C51" s="4" t="n">
        <v>156</v>
      </c>
      <c r="D51" s="4" t="n">
        <v>1</v>
      </c>
      <c r="E51" s="4" t="n">
        <v>0</v>
      </c>
      <c r="F51" s="4" t="n">
        <v>0</v>
      </c>
      <c r="G51" s="5" t="n">
        <f aca="false">LOOKUP(B51,'WOE &amp; IV'!$B$5:$B$9,'WOE &amp; IV'!$H$5:$H$9)</f>
        <v>0.218255430312074</v>
      </c>
      <c r="H51" s="5" t="n">
        <f aca="false">LOOKUP(C51,'WOE &amp; IV'!$B$14:$B$18,'WOE &amp; IV'!$H$14:$H$18)</f>
        <v>0.149360747248786</v>
      </c>
      <c r="I51" s="5" t="n">
        <f aca="false">LOOKUP(D51,'WOE &amp; IV'!$B$23:$B$26,'WOE &amp; IV'!$H$23:$H$26)</f>
        <v>-0.479121632008246</v>
      </c>
      <c r="J51" s="5" t="n">
        <f aca="false">LOOKUP(E51,'WOE &amp; IV'!$B$31:$B$34,'WOE &amp; IV'!$H$31:$H$34)</f>
        <v>0.255618819166126</v>
      </c>
      <c r="K51" s="5" t="n">
        <f aca="false">Model!$B$4+Model!$B$5*G51+Model!$B$6*H51+Model!$B$7*I51+Model!$B$8*J51</f>
        <v>-1.33550533649863</v>
      </c>
      <c r="L51" s="6" t="n">
        <f aca="false">IF(F51=1,LN(M51),LN(1-M51))</f>
        <v>-0.233509815948069</v>
      </c>
      <c r="M51" s="6" t="n">
        <f aca="false">1/(1+EXP(-K51))</f>
        <v>0.208250176073051</v>
      </c>
    </row>
    <row r="52" customFormat="false" ht="15" hidden="false" customHeight="false" outlineLevel="0" collapsed="false">
      <c r="A52" s="4" t="n">
        <v>51</v>
      </c>
      <c r="B52" s="4" t="n">
        <v>52.2</v>
      </c>
      <c r="C52" s="4" t="n">
        <v>146</v>
      </c>
      <c r="D52" s="4" t="n">
        <v>0</v>
      </c>
      <c r="E52" s="4" t="n">
        <v>1</v>
      </c>
      <c r="F52" s="4" t="n">
        <v>0</v>
      </c>
      <c r="G52" s="5" t="n">
        <f aca="false">LOOKUP(B52,'WOE &amp; IV'!$B$5:$B$9,'WOE &amp; IV'!$H$5:$H$9)</f>
        <v>0.218255430312074</v>
      </c>
      <c r="H52" s="5" t="n">
        <f aca="false">LOOKUP(C52,'WOE &amp; IV'!$B$14:$B$18,'WOE &amp; IV'!$H$14:$H$18)</f>
        <v>0.149360747248786</v>
      </c>
      <c r="I52" s="5" t="n">
        <f aca="false">LOOKUP(D52,'WOE &amp; IV'!$B$23:$B$26,'WOE &amp; IV'!$H$23:$H$26)</f>
        <v>0.552846198833581</v>
      </c>
      <c r="J52" s="5" t="n">
        <f aca="false">LOOKUP(E52,'WOE &amp; IV'!$B$31:$B$34,'WOE &amp; IV'!$H$31:$H$34)</f>
        <v>-0.102296734208726</v>
      </c>
      <c r="K52" s="5" t="n">
        <f aca="false">Model!$B$4+Model!$B$5*G52+Model!$B$6*H52+Model!$B$7*I52+Model!$B$8*J52</f>
        <v>-2.17679761783423</v>
      </c>
      <c r="L52" s="6" t="n">
        <f aca="false">IF(F52=1,LN(M52),LN(1-M52))</f>
        <v>-0.107422090918936</v>
      </c>
      <c r="M52" s="6" t="n">
        <f aca="false">1/(1+EXP(-K52))</f>
        <v>0.101853506506954</v>
      </c>
    </row>
    <row r="53" customFormat="false" ht="15" hidden="false" customHeight="false" outlineLevel="0" collapsed="false">
      <c r="A53" s="4" t="n">
        <v>52</v>
      </c>
      <c r="B53" s="4" t="n">
        <v>60.8</v>
      </c>
      <c r="C53" s="4" t="n">
        <v>165</v>
      </c>
      <c r="D53" s="4" t="n">
        <v>0</v>
      </c>
      <c r="E53" s="4" t="n">
        <v>0</v>
      </c>
      <c r="F53" s="4" t="n">
        <v>0</v>
      </c>
      <c r="G53" s="5" t="n">
        <f aca="false">LOOKUP(B53,'WOE &amp; IV'!$B$5:$B$9,'WOE &amp; IV'!$H$5:$H$9)</f>
        <v>-0.907531990639555</v>
      </c>
      <c r="H53" s="5" t="n">
        <f aca="false">LOOKUP(C53,'WOE &amp; IV'!$B$14:$B$18,'WOE &amp; IV'!$H$14:$H$18)</f>
        <v>0.149360747248786</v>
      </c>
      <c r="I53" s="5" t="n">
        <f aca="false">LOOKUP(D53,'WOE &amp; IV'!$B$23:$B$26,'WOE &amp; IV'!$H$23:$H$26)</f>
        <v>0.552846198833581</v>
      </c>
      <c r="J53" s="5" t="n">
        <f aca="false">LOOKUP(E53,'WOE &amp; IV'!$B$31:$B$34,'WOE &amp; IV'!$H$31:$H$34)</f>
        <v>0.255618819166126</v>
      </c>
      <c r="K53" s="5" t="n">
        <f aca="false">Model!$B$4+Model!$B$5*G53+Model!$B$6*H53+Model!$B$7*I53+Model!$B$8*J53</f>
        <v>-1.30520740202662</v>
      </c>
      <c r="L53" s="6" t="n">
        <f aca="false">IF(F53=1,LN(M53),LN(1-M53))</f>
        <v>-0.239895490101658</v>
      </c>
      <c r="M53" s="6" t="n">
        <f aca="false">1/(1+EXP(-K53))</f>
        <v>0.213289924239604</v>
      </c>
    </row>
    <row r="54" customFormat="false" ht="15" hidden="false" customHeight="false" outlineLevel="0" collapsed="false">
      <c r="A54" s="4" t="n">
        <v>53</v>
      </c>
      <c r="B54" s="4" t="n">
        <v>8.6</v>
      </c>
      <c r="C54" s="4" t="n">
        <v>50</v>
      </c>
      <c r="D54" s="4" t="n">
        <v>0</v>
      </c>
      <c r="E54" s="4" t="n">
        <v>0</v>
      </c>
      <c r="F54" s="4" t="n">
        <v>0</v>
      </c>
      <c r="G54" s="5" t="n">
        <f aca="false">LOOKUP(B54,'WOE &amp; IV'!$B$5:$B$9,'WOE &amp; IV'!$H$5:$H$9)</f>
        <v>1.45548484153941</v>
      </c>
      <c r="H54" s="5" t="n">
        <f aca="false">LOOKUP(C54,'WOE &amp; IV'!$B$14:$B$18,'WOE &amp; IV'!$H$14:$H$18)</f>
        <v>-0.18579367675035</v>
      </c>
      <c r="I54" s="5" t="n">
        <f aca="false">LOOKUP(D54,'WOE &amp; IV'!$B$23:$B$26,'WOE &amp; IV'!$H$23:$H$26)</f>
        <v>0.552846198833581</v>
      </c>
      <c r="J54" s="5" t="n">
        <f aca="false">LOOKUP(E54,'WOE &amp; IV'!$B$31:$B$34,'WOE &amp; IV'!$H$31:$H$34)</f>
        <v>0.255618819166126</v>
      </c>
      <c r="K54" s="5" t="n">
        <f aca="false">Model!$B$4+Model!$B$5*G54+Model!$B$6*H54+Model!$B$7*I54+Model!$B$8*J54</f>
        <v>-3.56128998654984</v>
      </c>
      <c r="L54" s="6" t="n">
        <f aca="false">IF(F54=1,LN(M54),LN(1-M54))</f>
        <v>-0.0280062993485272</v>
      </c>
      <c r="M54" s="6" t="n">
        <f aca="false">1/(1+EXP(-K54))</f>
        <v>0.0276177585926864</v>
      </c>
    </row>
    <row r="55" customFormat="false" ht="15" hidden="false" customHeight="false" outlineLevel="0" collapsed="false">
      <c r="A55" s="4" t="n">
        <v>54</v>
      </c>
      <c r="B55" s="4" t="n">
        <v>37</v>
      </c>
      <c r="C55" s="4" t="n">
        <v>180</v>
      </c>
      <c r="D55" s="4" t="n">
        <v>0</v>
      </c>
      <c r="E55" s="4" t="n">
        <v>0</v>
      </c>
      <c r="F55" s="4" t="n">
        <v>1</v>
      </c>
      <c r="G55" s="5" t="n">
        <f aca="false">LOOKUP(B55,'WOE &amp; IV'!$B$5:$B$9,'WOE &amp; IV'!$H$5:$H$9)</f>
        <v>0.218255430312074</v>
      </c>
      <c r="H55" s="5" t="n">
        <f aca="false">LOOKUP(C55,'WOE &amp; IV'!$B$14:$B$18,'WOE &amp; IV'!$H$14:$H$18)</f>
        <v>0.149360747248786</v>
      </c>
      <c r="I55" s="5" t="n">
        <f aca="false">LOOKUP(D55,'WOE &amp; IV'!$B$23:$B$26,'WOE &amp; IV'!$H$23:$H$26)</f>
        <v>0.552846198833581</v>
      </c>
      <c r="J55" s="5" t="n">
        <f aca="false">LOOKUP(E55,'WOE &amp; IV'!$B$31:$B$34,'WOE &amp; IV'!$H$31:$H$34)</f>
        <v>0.255618819166126</v>
      </c>
      <c r="K55" s="5" t="n">
        <f aca="false">Model!$B$4+Model!$B$5*G55+Model!$B$6*H55+Model!$B$7*I55+Model!$B$8*J55</f>
        <v>-2.60121388102613</v>
      </c>
      <c r="L55" s="6" t="n">
        <f aca="false">IF(F55=1,LN(M55),LN(1-M55))</f>
        <v>-2.67277469457685</v>
      </c>
      <c r="M55" s="6" t="n">
        <f aca="false">1/(1+EXP(-K55))</f>
        <v>0.0690603378729707</v>
      </c>
    </row>
    <row r="56" customFormat="false" ht="15" hidden="false" customHeight="false" outlineLevel="0" collapsed="false">
      <c r="A56" s="4" t="n">
        <v>55</v>
      </c>
      <c r="B56" s="4" t="n">
        <v>33.2</v>
      </c>
      <c r="C56" s="4" t="n">
        <v>80</v>
      </c>
      <c r="D56" s="4" t="n">
        <v>2</v>
      </c>
      <c r="E56" s="4" t="n">
        <v>2</v>
      </c>
      <c r="F56" s="4" t="n">
        <v>0</v>
      </c>
      <c r="G56" s="5" t="n">
        <f aca="false">LOOKUP(B56,'WOE &amp; IV'!$B$5:$B$9,'WOE &amp; IV'!$H$5:$H$9)</f>
        <v>0.218255430312074</v>
      </c>
      <c r="H56" s="5" t="n">
        <f aca="false">LOOKUP(C56,'WOE &amp; IV'!$B$14:$B$18,'WOE &amp; IV'!$H$14:$H$18)</f>
        <v>-0.171825195660813</v>
      </c>
      <c r="I56" s="5" t="n">
        <f aca="false">LOOKUP(D56,'WOE &amp; IV'!$B$23:$B$26,'WOE &amp; IV'!$H$23:$H$26)</f>
        <v>-1.2525653595628</v>
      </c>
      <c r="J56" s="5" t="n">
        <f aca="false">LOOKUP(E56,'WOE &amp; IV'!$B$31:$B$34,'WOE &amp; IV'!$H$31:$H$34)</f>
        <v>-0.0820085521567092</v>
      </c>
      <c r="K56" s="5" t="n">
        <f aca="false">Model!$B$4+Model!$B$5*G56+Model!$B$6*H56+Model!$B$7*I56+Model!$B$8*J56</f>
        <v>0.458356581785735</v>
      </c>
      <c r="L56" s="6" t="n">
        <f aca="false">IF(F56=1,LN(M56),LN(1-M56))</f>
        <v>-0.948360099206437</v>
      </c>
      <c r="M56" s="6" t="n">
        <f aca="false">1/(1+EXP(-K56))</f>
        <v>0.612624239323444</v>
      </c>
    </row>
    <row r="57" customFormat="false" ht="15" hidden="false" customHeight="false" outlineLevel="0" collapsed="false">
      <c r="A57" s="4" t="n">
        <v>56</v>
      </c>
      <c r="B57" s="4" t="n">
        <v>29</v>
      </c>
      <c r="C57" s="4" t="n">
        <v>83</v>
      </c>
      <c r="D57" s="4" t="n">
        <v>0</v>
      </c>
      <c r="E57" s="4" t="n">
        <v>3</v>
      </c>
      <c r="F57" s="4" t="n">
        <v>0</v>
      </c>
      <c r="G57" s="5" t="n">
        <f aca="false">LOOKUP(B57,'WOE &amp; IV'!$B$5:$B$9,'WOE &amp; IV'!$H$5:$H$9)</f>
        <v>0.721515666459208</v>
      </c>
      <c r="H57" s="5" t="n">
        <f aca="false">LOOKUP(C57,'WOE &amp; IV'!$B$14:$B$18,'WOE &amp; IV'!$H$14:$H$18)</f>
        <v>-0.171825195660813</v>
      </c>
      <c r="I57" s="5" t="n">
        <f aca="false">LOOKUP(D57,'WOE &amp; IV'!$B$23:$B$26,'WOE &amp; IV'!$H$23:$H$26)</f>
        <v>0.552846198833581</v>
      </c>
      <c r="J57" s="5" t="n">
        <f aca="false">LOOKUP(E57,'WOE &amp; IV'!$B$31:$B$34,'WOE &amp; IV'!$H$31:$H$34)</f>
        <v>-0.0820085521567092</v>
      </c>
      <c r="K57" s="5" t="n">
        <f aca="false">Model!$B$4+Model!$B$5*G57+Model!$B$6*H57+Model!$B$7*I57+Model!$B$8*J57</f>
        <v>-2.33533387844001</v>
      </c>
      <c r="L57" s="6" t="n">
        <f aca="false">IF(F57=1,LN(M57),LN(1-M57))</f>
        <v>-0.0923769411437892</v>
      </c>
      <c r="M57" s="6" t="n">
        <f aca="false">1/(1+EXP(-K57))</f>
        <v>0.0882385956233166</v>
      </c>
    </row>
    <row r="58" customFormat="false" ht="15" hidden="false" customHeight="false" outlineLevel="0" collapsed="false">
      <c r="A58" s="4" t="n">
        <v>57</v>
      </c>
      <c r="B58" s="4" t="n">
        <v>38.1</v>
      </c>
      <c r="C58" s="4" t="n">
        <v>106</v>
      </c>
      <c r="D58" s="4" t="n">
        <v>0</v>
      </c>
      <c r="E58" s="4" t="n">
        <v>0</v>
      </c>
      <c r="F58" s="4" t="n">
        <v>0</v>
      </c>
      <c r="G58" s="5" t="n">
        <f aca="false">LOOKUP(B58,'WOE &amp; IV'!$B$5:$B$9,'WOE &amp; IV'!$H$5:$H$9)</f>
        <v>0.218255430312074</v>
      </c>
      <c r="H58" s="5" t="n">
        <f aca="false">LOOKUP(C58,'WOE &amp; IV'!$B$14:$B$18,'WOE &amp; IV'!$H$14:$H$18)</f>
        <v>-0.171825195660813</v>
      </c>
      <c r="I58" s="5" t="n">
        <f aca="false">LOOKUP(D58,'WOE &amp; IV'!$B$23:$B$26,'WOE &amp; IV'!$H$23:$H$26)</f>
        <v>0.552846198833581</v>
      </c>
      <c r="J58" s="5" t="n">
        <f aca="false">LOOKUP(E58,'WOE &amp; IV'!$B$31:$B$34,'WOE &amp; IV'!$H$31:$H$34)</f>
        <v>0.255618819166126</v>
      </c>
      <c r="K58" s="5" t="n">
        <f aca="false">Model!$B$4+Model!$B$5*G58+Model!$B$6*H58+Model!$B$7*I58+Model!$B$8*J58</f>
        <v>-2.15633923150205</v>
      </c>
      <c r="L58" s="6" t="n">
        <f aca="false">IF(F58=1,LN(M58),LN(1-M58))</f>
        <v>-0.109525097706125</v>
      </c>
      <c r="M58" s="6" t="n">
        <f aca="false">1/(1+EXP(-K58))</f>
        <v>0.103740329981978</v>
      </c>
    </row>
    <row r="59" customFormat="false" ht="15" hidden="false" customHeight="false" outlineLevel="0" collapsed="false">
      <c r="A59" s="4" t="n">
        <v>58</v>
      </c>
      <c r="B59" s="4" t="n">
        <v>82.4</v>
      </c>
      <c r="C59" s="4" t="n">
        <v>75</v>
      </c>
      <c r="D59" s="4" t="n">
        <v>0</v>
      </c>
      <c r="E59" s="4" t="n">
        <v>2</v>
      </c>
      <c r="F59" s="4" t="n">
        <v>1</v>
      </c>
      <c r="G59" s="5" t="n">
        <f aca="false">LOOKUP(B59,'WOE &amp; IV'!$B$5:$B$9,'WOE &amp; IV'!$H$5:$H$9)</f>
        <v>-0.907531990639555</v>
      </c>
      <c r="H59" s="5" t="n">
        <f aca="false">LOOKUP(C59,'WOE &amp; IV'!$B$14:$B$18,'WOE &amp; IV'!$H$14:$H$18)</f>
        <v>-0.171825195660813</v>
      </c>
      <c r="I59" s="5" t="n">
        <f aca="false">LOOKUP(D59,'WOE &amp; IV'!$B$23:$B$26,'WOE &amp; IV'!$H$23:$H$26)</f>
        <v>0.552846198833581</v>
      </c>
      <c r="J59" s="5" t="n">
        <f aca="false">LOOKUP(E59,'WOE &amp; IV'!$B$31:$B$34,'WOE &amp; IV'!$H$31:$H$34)</f>
        <v>-0.0820085521567092</v>
      </c>
      <c r="K59" s="5" t="n">
        <f aca="false">Model!$B$4+Model!$B$5*G59+Model!$B$6*H59+Model!$B$7*I59+Model!$B$8*J59</f>
        <v>-0.459974215587913</v>
      </c>
      <c r="L59" s="6" t="n">
        <f aca="false">IF(F59=1,LN(M59),LN(1-M59))</f>
        <v>-0.949351411343004</v>
      </c>
      <c r="M59" s="6" t="n">
        <f aca="false">1/(1+EXP(-K59))</f>
        <v>0.386991940657739</v>
      </c>
    </row>
    <row r="60" customFormat="false" ht="15" hidden="false" customHeight="false" outlineLevel="0" collapsed="false">
      <c r="A60" s="4" t="n">
        <v>59</v>
      </c>
      <c r="B60" s="4" t="n">
        <v>23.4</v>
      </c>
      <c r="C60" s="4" t="n">
        <v>41</v>
      </c>
      <c r="D60" s="4" t="n">
        <v>0</v>
      </c>
      <c r="E60" s="4" t="n">
        <v>1</v>
      </c>
      <c r="F60" s="4" t="n">
        <v>0</v>
      </c>
      <c r="G60" s="5" t="n">
        <f aca="false">LOOKUP(B60,'WOE &amp; IV'!$B$5:$B$9,'WOE &amp; IV'!$H$5:$H$9)</f>
        <v>0.721515666459208</v>
      </c>
      <c r="H60" s="5" t="n">
        <f aca="false">LOOKUP(C60,'WOE &amp; IV'!$B$14:$B$18,'WOE &amp; IV'!$H$14:$H$18)</f>
        <v>-0.18579367675035</v>
      </c>
      <c r="I60" s="5" t="n">
        <f aca="false">LOOKUP(D60,'WOE &amp; IV'!$B$23:$B$26,'WOE &amp; IV'!$H$23:$H$26)</f>
        <v>0.552846198833581</v>
      </c>
      <c r="J60" s="5" t="n">
        <f aca="false">LOOKUP(E60,'WOE &amp; IV'!$B$31:$B$34,'WOE &amp; IV'!$H$31:$H$34)</f>
        <v>-0.102296734208726</v>
      </c>
      <c r="K60" s="5" t="n">
        <f aca="false">Model!$B$4+Model!$B$5*G60+Model!$B$6*H60+Model!$B$7*I60+Model!$B$8*J60</f>
        <v>-2.29192840900561</v>
      </c>
      <c r="L60" s="6" t="n">
        <f aca="false">IF(F60=1,LN(M60),LN(1-M60))</f>
        <v>-0.0962836756841385</v>
      </c>
      <c r="M60" s="6" t="n">
        <f aca="false">1/(1+EXP(-K60))</f>
        <v>0.0917936565331135</v>
      </c>
    </row>
    <row r="61" customFormat="false" ht="15" hidden="false" customHeight="false" outlineLevel="0" collapsed="false">
      <c r="A61" s="4" t="n">
        <v>60</v>
      </c>
      <c r="B61" s="4" t="n">
        <v>69.2</v>
      </c>
      <c r="C61" s="4" t="n">
        <v>100</v>
      </c>
      <c r="D61" s="4" t="n">
        <v>1</v>
      </c>
      <c r="E61" s="4" t="n">
        <v>2</v>
      </c>
      <c r="F61" s="4" t="n">
        <v>0</v>
      </c>
      <c r="G61" s="5" t="n">
        <f aca="false">LOOKUP(B61,'WOE &amp; IV'!$B$5:$B$9,'WOE &amp; IV'!$H$5:$H$9)</f>
        <v>-0.907531990639555</v>
      </c>
      <c r="H61" s="5" t="n">
        <f aca="false">LOOKUP(C61,'WOE &amp; IV'!$B$14:$B$18,'WOE &amp; IV'!$H$14:$H$18)</f>
        <v>-0.171825195660813</v>
      </c>
      <c r="I61" s="5" t="n">
        <f aca="false">LOOKUP(D61,'WOE &amp; IV'!$B$23:$B$26,'WOE &amp; IV'!$H$23:$H$26)</f>
        <v>-0.479121632008246</v>
      </c>
      <c r="J61" s="5" t="n">
        <f aca="false">LOOKUP(E61,'WOE &amp; IV'!$B$31:$B$34,'WOE &amp; IV'!$H$31:$H$34)</f>
        <v>-0.0820085521567092</v>
      </c>
      <c r="K61" s="5" t="n">
        <f aca="false">Model!$B$4+Model!$B$5*G61+Model!$B$6*H61+Model!$B$7*I61+Model!$B$8*J61</f>
        <v>0.805734328939587</v>
      </c>
      <c r="L61" s="6" t="n">
        <f aca="false">IF(F61=1,LN(M61),LN(1-M61))</f>
        <v>-1.17506072097141</v>
      </c>
      <c r="M61" s="6" t="n">
        <f aca="false">1/(1+EXP(-K61))</f>
        <v>0.691199771531114</v>
      </c>
    </row>
    <row r="62" customFormat="false" ht="15" hidden="false" customHeight="false" outlineLevel="0" collapsed="false">
      <c r="A62" s="4" t="n">
        <v>61</v>
      </c>
      <c r="B62" s="4" t="n">
        <v>2.9</v>
      </c>
      <c r="C62" s="4" t="n">
        <v>83</v>
      </c>
      <c r="D62" s="4" t="n">
        <v>0</v>
      </c>
      <c r="E62" s="4" t="n">
        <v>1</v>
      </c>
      <c r="F62" s="4" t="n">
        <v>0</v>
      </c>
      <c r="G62" s="5" t="n">
        <f aca="false">LOOKUP(B62,'WOE &amp; IV'!$B$5:$B$9,'WOE &amp; IV'!$H$5:$H$9)</f>
        <v>1.45548484153941</v>
      </c>
      <c r="H62" s="5" t="n">
        <f aca="false">LOOKUP(C62,'WOE &amp; IV'!$B$14:$B$18,'WOE &amp; IV'!$H$14:$H$18)</f>
        <v>-0.171825195660813</v>
      </c>
      <c r="I62" s="5" t="n">
        <f aca="false">LOOKUP(D62,'WOE &amp; IV'!$B$23:$B$26,'WOE &amp; IV'!$H$23:$H$26)</f>
        <v>0.552846198833581</v>
      </c>
      <c r="J62" s="5" t="n">
        <f aca="false">LOOKUP(E62,'WOE &amp; IV'!$B$31:$B$34,'WOE &amp; IV'!$H$31:$H$34)</f>
        <v>-0.102296734208726</v>
      </c>
      <c r="K62" s="5" t="n">
        <f aca="false">Model!$B$4+Model!$B$5*G62+Model!$B$6*H62+Model!$B$7*I62+Model!$B$8*J62</f>
        <v>-3.15622146651505</v>
      </c>
      <c r="L62" s="6" t="n">
        <f aca="false">IF(F62=1,LN(M62),LN(1-M62))</f>
        <v>-0.0417045023477744</v>
      </c>
      <c r="M62" s="6" t="n">
        <f aca="false">1/(1+EXP(-K62))</f>
        <v>0.0408468337907331</v>
      </c>
    </row>
    <row r="63" customFormat="false" ht="15" hidden="false" customHeight="false" outlineLevel="0" collapsed="false">
      <c r="A63" s="4" t="n">
        <v>62</v>
      </c>
      <c r="B63" s="4" t="n">
        <v>36.6</v>
      </c>
      <c r="C63" s="4" t="n">
        <v>80</v>
      </c>
      <c r="D63" s="4" t="n">
        <v>0</v>
      </c>
      <c r="E63" s="4" t="n">
        <v>1</v>
      </c>
      <c r="F63" s="4" t="n">
        <v>0</v>
      </c>
      <c r="G63" s="5" t="n">
        <f aca="false">LOOKUP(B63,'WOE &amp; IV'!$B$5:$B$9,'WOE &amp; IV'!$H$5:$H$9)</f>
        <v>0.218255430312074</v>
      </c>
      <c r="H63" s="5" t="n">
        <f aca="false">LOOKUP(C63,'WOE &amp; IV'!$B$14:$B$18,'WOE &amp; IV'!$H$14:$H$18)</f>
        <v>-0.171825195660813</v>
      </c>
      <c r="I63" s="5" t="n">
        <f aca="false">LOOKUP(D63,'WOE &amp; IV'!$B$23:$B$26,'WOE &amp; IV'!$H$23:$H$26)</f>
        <v>0.552846198833581</v>
      </c>
      <c r="J63" s="5" t="n">
        <f aca="false">LOOKUP(E63,'WOE &amp; IV'!$B$31:$B$34,'WOE &amp; IV'!$H$31:$H$34)</f>
        <v>-0.102296734208726</v>
      </c>
      <c r="K63" s="5" t="n">
        <f aca="false">Model!$B$4+Model!$B$5*G63+Model!$B$6*H63+Model!$B$7*I63+Model!$B$8*J63</f>
        <v>-1.73192296831015</v>
      </c>
      <c r="L63" s="6" t="n">
        <f aca="false">IF(F63=1,LN(M63),LN(1-M63))</f>
        <v>-0.162921100069835</v>
      </c>
      <c r="M63" s="6" t="n">
        <f aca="false">1/(1+EXP(-K63))</f>
        <v>0.150341776255468</v>
      </c>
    </row>
    <row r="64" customFormat="false" ht="15" hidden="false" customHeight="false" outlineLevel="0" collapsed="false">
      <c r="A64" s="4" t="n">
        <v>63</v>
      </c>
      <c r="B64" s="4" t="n">
        <v>49.1</v>
      </c>
      <c r="C64" s="4" t="n">
        <v>93</v>
      </c>
      <c r="D64" s="4" t="n">
        <v>0</v>
      </c>
      <c r="E64" s="4" t="n">
        <v>3</v>
      </c>
      <c r="F64" s="4" t="n">
        <v>0</v>
      </c>
      <c r="G64" s="5" t="n">
        <f aca="false">LOOKUP(B64,'WOE &amp; IV'!$B$5:$B$9,'WOE &amp; IV'!$H$5:$H$9)</f>
        <v>0.218255430312074</v>
      </c>
      <c r="H64" s="5" t="n">
        <f aca="false">LOOKUP(C64,'WOE &amp; IV'!$B$14:$B$18,'WOE &amp; IV'!$H$14:$H$18)</f>
        <v>-0.171825195660813</v>
      </c>
      <c r="I64" s="5" t="n">
        <f aca="false">LOOKUP(D64,'WOE &amp; IV'!$B$23:$B$26,'WOE &amp; IV'!$H$23:$H$26)</f>
        <v>0.552846198833581</v>
      </c>
      <c r="J64" s="5" t="n">
        <f aca="false">LOOKUP(E64,'WOE &amp; IV'!$B$31:$B$34,'WOE &amp; IV'!$H$31:$H$34)</f>
        <v>-0.0820085521567092</v>
      </c>
      <c r="K64" s="5" t="n">
        <f aca="false">Model!$B$4+Model!$B$5*G64+Model!$B$6*H64+Model!$B$7*I64+Model!$B$8*J64</f>
        <v>-1.75598069458743</v>
      </c>
      <c r="L64" s="6" t="n">
        <f aca="false">IF(F64=1,LN(M64),LN(1-M64))</f>
        <v>-0.159340977938033</v>
      </c>
      <c r="M64" s="6" t="n">
        <f aca="false">1/(1+EXP(-K64))</f>
        <v>0.147294444388917</v>
      </c>
    </row>
    <row r="65" customFormat="false" ht="15" hidden="false" customHeight="false" outlineLevel="0" collapsed="false">
      <c r="A65" s="4" t="n">
        <v>64</v>
      </c>
      <c r="B65" s="4" t="n">
        <v>59.7</v>
      </c>
      <c r="C65" s="4" t="n">
        <v>10</v>
      </c>
      <c r="D65" s="4" t="n">
        <v>0</v>
      </c>
      <c r="E65" s="4" t="n">
        <v>1</v>
      </c>
      <c r="F65" s="4" t="n">
        <v>0</v>
      </c>
      <c r="G65" s="5" t="n">
        <f aca="false">LOOKUP(B65,'WOE &amp; IV'!$B$5:$B$9,'WOE &amp; IV'!$H$5:$H$9)</f>
        <v>0.218255430312074</v>
      </c>
      <c r="H65" s="5" t="n">
        <f aca="false">LOOKUP(C65,'WOE &amp; IV'!$B$14:$B$18,'WOE &amp; IV'!$H$14:$H$18)</f>
        <v>-0.498509425915863</v>
      </c>
      <c r="I65" s="5" t="n">
        <f aca="false">LOOKUP(D65,'WOE &amp; IV'!$B$23:$B$26,'WOE &amp; IV'!$H$23:$H$26)</f>
        <v>0.552846198833581</v>
      </c>
      <c r="J65" s="5" t="n">
        <f aca="false">LOOKUP(E65,'WOE &amp; IV'!$B$31:$B$34,'WOE &amp; IV'!$H$31:$H$34)</f>
        <v>-0.102296734208726</v>
      </c>
      <c r="K65" s="5" t="n">
        <f aca="false">Model!$B$4+Model!$B$5*G65+Model!$B$6*H65+Model!$B$7*I65+Model!$B$8*J65</f>
        <v>-1.27943264098388</v>
      </c>
      <c r="L65" s="6" t="n">
        <f aca="false">IF(F65=1,LN(M65),LN(1-M65))</f>
        <v>-0.245448998593182</v>
      </c>
      <c r="M65" s="6" t="n">
        <f aca="false">1/(1+EXP(-K65))</f>
        <v>0.217646816109972</v>
      </c>
    </row>
    <row r="66" customFormat="false" ht="15" hidden="false" customHeight="false" outlineLevel="0" collapsed="false">
      <c r="A66" s="4" t="n">
        <v>65</v>
      </c>
      <c r="B66" s="4" t="n">
        <v>62.8</v>
      </c>
      <c r="C66" s="4" t="n">
        <v>81</v>
      </c>
      <c r="D66" s="4" t="n">
        <v>3</v>
      </c>
      <c r="E66" s="4" t="n">
        <v>0</v>
      </c>
      <c r="F66" s="4" t="n">
        <v>1</v>
      </c>
      <c r="G66" s="5" t="n">
        <f aca="false">LOOKUP(B66,'WOE &amp; IV'!$B$5:$B$9,'WOE &amp; IV'!$H$5:$H$9)</f>
        <v>-0.907531990639555</v>
      </c>
      <c r="H66" s="5" t="n">
        <f aca="false">LOOKUP(C66,'WOE &amp; IV'!$B$14:$B$18,'WOE &amp; IV'!$H$14:$H$18)</f>
        <v>-0.171825195660813</v>
      </c>
      <c r="I66" s="5" t="n">
        <f aca="false">LOOKUP(D66,'WOE &amp; IV'!$B$23:$B$26,'WOE &amp; IV'!$H$23:$H$26)</f>
        <v>-2.32585984024662</v>
      </c>
      <c r="J66" s="5" t="n">
        <f aca="false">LOOKUP(E66,'WOE &amp; IV'!$B$31:$B$34,'WOE &amp; IV'!$H$31:$H$34)</f>
        <v>0.255618819166126</v>
      </c>
      <c r="K66" s="5" t="n">
        <f aca="false">Model!$B$4+Model!$B$5*G66+Model!$B$6*H66+Model!$B$7*I66+Model!$B$8*J66</f>
        <v>2.67040020442934</v>
      </c>
      <c r="L66" s="6" t="n">
        <f aca="false">IF(F66=1,LN(M66),LN(1-M66))</f>
        <v>-0.0669336341323086</v>
      </c>
      <c r="M66" s="6" t="n">
        <f aca="false">1/(1+EXP(-K66))</f>
        <v>0.93525726843732</v>
      </c>
    </row>
    <row r="67" customFormat="false" ht="15" hidden="false" customHeight="false" outlineLevel="0" collapsed="false">
      <c r="A67" s="4" t="n">
        <v>66</v>
      </c>
      <c r="B67" s="4" t="n">
        <v>64.8</v>
      </c>
      <c r="C67" s="4" t="n">
        <v>250</v>
      </c>
      <c r="D67" s="4" t="n">
        <v>1</v>
      </c>
      <c r="E67" s="4" t="n">
        <v>0</v>
      </c>
      <c r="F67" s="4" t="n">
        <v>0</v>
      </c>
      <c r="G67" s="5" t="n">
        <f aca="false">LOOKUP(B67,'WOE &amp; IV'!$B$5:$B$9,'WOE &amp; IV'!$H$5:$H$9)</f>
        <v>-0.907531990639555</v>
      </c>
      <c r="H67" s="5" t="n">
        <f aca="false">LOOKUP(C67,'WOE &amp; IV'!$B$14:$B$18,'WOE &amp; IV'!$H$14:$H$18)</f>
        <v>1.40669467736998</v>
      </c>
      <c r="I67" s="5" t="n">
        <f aca="false">LOOKUP(D67,'WOE &amp; IV'!$B$23:$B$26,'WOE &amp; IV'!$H$23:$H$26)</f>
        <v>-0.479121632008246</v>
      </c>
      <c r="J67" s="5" t="n">
        <f aca="false">LOOKUP(E67,'WOE &amp; IV'!$B$31:$B$34,'WOE &amp; IV'!$H$31:$H$34)</f>
        <v>0.255618819166126</v>
      </c>
      <c r="K67" s="5" t="n">
        <f aca="false">Model!$B$4+Model!$B$5*G67+Model!$B$6*H67+Model!$B$7*I67+Model!$B$8*J67</f>
        <v>-1.78103208410998</v>
      </c>
      <c r="L67" s="6" t="n">
        <f aca="false">IF(F67=1,LN(M67),LN(1-M67))</f>
        <v>-0.155690226946511</v>
      </c>
      <c r="M67" s="6" t="n">
        <f aca="false">1/(1+EXP(-K67))</f>
        <v>0.144175739392451</v>
      </c>
    </row>
    <row r="68" customFormat="false" ht="15" hidden="false" customHeight="false" outlineLevel="0" collapsed="false">
      <c r="A68" s="4" t="n">
        <v>67</v>
      </c>
      <c r="B68" s="4" t="n">
        <v>36.3</v>
      </c>
      <c r="C68" s="4" t="n">
        <v>237</v>
      </c>
      <c r="D68" s="4" t="n">
        <v>0</v>
      </c>
      <c r="E68" s="4" t="n">
        <v>1</v>
      </c>
      <c r="F68" s="4" t="n">
        <v>0</v>
      </c>
      <c r="G68" s="5" t="n">
        <f aca="false">LOOKUP(B68,'WOE &amp; IV'!$B$5:$B$9,'WOE &amp; IV'!$H$5:$H$9)</f>
        <v>0.218255430312074</v>
      </c>
      <c r="H68" s="5" t="n">
        <f aca="false">LOOKUP(C68,'WOE &amp; IV'!$B$14:$B$18,'WOE &amp; IV'!$H$14:$H$18)</f>
        <v>0.149360747248786</v>
      </c>
      <c r="I68" s="5" t="n">
        <f aca="false">LOOKUP(D68,'WOE &amp; IV'!$B$23:$B$26,'WOE &amp; IV'!$H$23:$H$26)</f>
        <v>0.552846198833581</v>
      </c>
      <c r="J68" s="5" t="n">
        <f aca="false">LOOKUP(E68,'WOE &amp; IV'!$B$31:$B$34,'WOE &amp; IV'!$H$31:$H$34)</f>
        <v>-0.102296734208726</v>
      </c>
      <c r="K68" s="5" t="n">
        <f aca="false">Model!$B$4+Model!$B$5*G68+Model!$B$6*H68+Model!$B$7*I68+Model!$B$8*J68</f>
        <v>-2.17679761783423</v>
      </c>
      <c r="L68" s="6" t="n">
        <f aca="false">IF(F68=1,LN(M68),LN(1-M68))</f>
        <v>-0.107422090918936</v>
      </c>
      <c r="M68" s="6" t="n">
        <f aca="false">1/(1+EXP(-K68))</f>
        <v>0.101853506506954</v>
      </c>
    </row>
    <row r="69" customFormat="false" ht="15" hidden="false" customHeight="false" outlineLevel="0" collapsed="false">
      <c r="A69" s="4" t="n">
        <v>68</v>
      </c>
      <c r="B69" s="4" t="n">
        <v>33.4</v>
      </c>
      <c r="C69" s="4" t="n">
        <v>103</v>
      </c>
      <c r="D69" s="4" t="n">
        <v>0</v>
      </c>
      <c r="E69" s="4" t="n">
        <v>1</v>
      </c>
      <c r="F69" s="4" t="n">
        <v>0</v>
      </c>
      <c r="G69" s="5" t="n">
        <f aca="false">LOOKUP(B69,'WOE &amp; IV'!$B$5:$B$9,'WOE &amp; IV'!$H$5:$H$9)</f>
        <v>0.218255430312074</v>
      </c>
      <c r="H69" s="5" t="n">
        <f aca="false">LOOKUP(C69,'WOE &amp; IV'!$B$14:$B$18,'WOE &amp; IV'!$H$14:$H$18)</f>
        <v>-0.171825195660813</v>
      </c>
      <c r="I69" s="5" t="n">
        <f aca="false">LOOKUP(D69,'WOE &amp; IV'!$B$23:$B$26,'WOE &amp; IV'!$H$23:$H$26)</f>
        <v>0.552846198833581</v>
      </c>
      <c r="J69" s="5" t="n">
        <f aca="false">LOOKUP(E69,'WOE &amp; IV'!$B$31:$B$34,'WOE &amp; IV'!$H$31:$H$34)</f>
        <v>-0.102296734208726</v>
      </c>
      <c r="K69" s="5" t="n">
        <f aca="false">Model!$B$4+Model!$B$5*G69+Model!$B$6*H69+Model!$B$7*I69+Model!$B$8*J69</f>
        <v>-1.73192296831015</v>
      </c>
      <c r="L69" s="6" t="n">
        <f aca="false">IF(F69=1,LN(M69),LN(1-M69))</f>
        <v>-0.162921100069835</v>
      </c>
      <c r="M69" s="6" t="n">
        <f aca="false">1/(1+EXP(-K69))</f>
        <v>0.150341776255468</v>
      </c>
    </row>
    <row r="70" customFormat="false" ht="15" hidden="false" customHeight="false" outlineLevel="0" collapsed="false">
      <c r="A70" s="4" t="n">
        <v>69</v>
      </c>
      <c r="B70" s="4" t="n">
        <v>66.4</v>
      </c>
      <c r="C70" s="4" t="n">
        <v>100</v>
      </c>
      <c r="D70" s="4" t="n">
        <v>0</v>
      </c>
      <c r="E70" s="4" t="n">
        <v>0</v>
      </c>
      <c r="F70" s="4" t="n">
        <v>0</v>
      </c>
      <c r="G70" s="5" t="n">
        <f aca="false">LOOKUP(B70,'WOE &amp; IV'!$B$5:$B$9,'WOE &amp; IV'!$H$5:$H$9)</f>
        <v>-0.907531990639555</v>
      </c>
      <c r="H70" s="5" t="n">
        <f aca="false">LOOKUP(C70,'WOE &amp; IV'!$B$14:$B$18,'WOE &amp; IV'!$H$14:$H$18)</f>
        <v>-0.171825195660813</v>
      </c>
      <c r="I70" s="5" t="n">
        <f aca="false">LOOKUP(D70,'WOE &amp; IV'!$B$23:$B$26,'WOE &amp; IV'!$H$23:$H$26)</f>
        <v>0.552846198833581</v>
      </c>
      <c r="J70" s="5" t="n">
        <f aca="false">LOOKUP(E70,'WOE &amp; IV'!$B$31:$B$34,'WOE &amp; IV'!$H$31:$H$34)</f>
        <v>0.255618819166126</v>
      </c>
      <c r="K70" s="5" t="n">
        <f aca="false">Model!$B$4+Model!$B$5*G70+Model!$B$6*H70+Model!$B$7*I70+Model!$B$8*J70</f>
        <v>-0.860332752502532</v>
      </c>
      <c r="L70" s="6" t="n">
        <f aca="false">IF(F70=1,LN(M70),LN(1-M70))</f>
        <v>-0.352782285615836</v>
      </c>
      <c r="M70" s="6" t="n">
        <f aca="false">1/(1+EXP(-K70))</f>
        <v>0.297269828809644</v>
      </c>
    </row>
    <row r="71" customFormat="false" ht="15" hidden="false" customHeight="false" outlineLevel="0" collapsed="false">
      <c r="A71" s="4" t="n">
        <v>70</v>
      </c>
      <c r="B71" s="4" t="n">
        <v>40.2</v>
      </c>
      <c r="C71" s="4" t="n">
        <v>6</v>
      </c>
      <c r="D71" s="4" t="n">
        <v>0</v>
      </c>
      <c r="E71" s="4" t="n">
        <v>3</v>
      </c>
      <c r="F71" s="4" t="n">
        <v>0</v>
      </c>
      <c r="G71" s="5" t="n">
        <f aca="false">LOOKUP(B71,'WOE &amp; IV'!$B$5:$B$9,'WOE &amp; IV'!$H$5:$H$9)</f>
        <v>0.218255430312074</v>
      </c>
      <c r="H71" s="5" t="n">
        <f aca="false">LOOKUP(C71,'WOE &amp; IV'!$B$14:$B$18,'WOE &amp; IV'!$H$14:$H$18)</f>
        <v>-0.498509425915863</v>
      </c>
      <c r="I71" s="5" t="n">
        <f aca="false">LOOKUP(D71,'WOE &amp; IV'!$B$23:$B$26,'WOE &amp; IV'!$H$23:$H$26)</f>
        <v>0.552846198833581</v>
      </c>
      <c r="J71" s="5" t="n">
        <f aca="false">LOOKUP(E71,'WOE &amp; IV'!$B$31:$B$34,'WOE &amp; IV'!$H$31:$H$34)</f>
        <v>-0.0820085521567092</v>
      </c>
      <c r="K71" s="5" t="n">
        <f aca="false">Model!$B$4+Model!$B$5*G71+Model!$B$6*H71+Model!$B$7*I71+Model!$B$8*J71</f>
        <v>-1.30349036726116</v>
      </c>
      <c r="L71" s="6" t="n">
        <f aca="false">IF(F71=1,LN(M71),LN(1-M71))</f>
        <v>-0.24026196374863</v>
      </c>
      <c r="M71" s="6" t="n">
        <f aca="false">1/(1+EXP(-K71))</f>
        <v>0.213578179927894</v>
      </c>
    </row>
    <row r="72" customFormat="false" ht="15" hidden="false" customHeight="false" outlineLevel="0" collapsed="false">
      <c r="A72" s="4" t="n">
        <v>71</v>
      </c>
      <c r="B72" s="4" t="n">
        <v>13.1</v>
      </c>
      <c r="C72" s="4" t="n">
        <v>64</v>
      </c>
      <c r="D72" s="4" t="n">
        <v>0</v>
      </c>
      <c r="E72" s="4" t="n">
        <v>1</v>
      </c>
      <c r="F72" s="4" t="n">
        <v>0</v>
      </c>
      <c r="G72" s="5" t="n">
        <f aca="false">LOOKUP(B72,'WOE &amp; IV'!$B$5:$B$9,'WOE &amp; IV'!$H$5:$H$9)</f>
        <v>0.721515666459208</v>
      </c>
      <c r="H72" s="5" t="n">
        <f aca="false">LOOKUP(C72,'WOE &amp; IV'!$B$14:$B$18,'WOE &amp; IV'!$H$14:$H$18)</f>
        <v>-0.171825195660813</v>
      </c>
      <c r="I72" s="5" t="n">
        <f aca="false">LOOKUP(D72,'WOE &amp; IV'!$B$23:$B$26,'WOE &amp; IV'!$H$23:$H$26)</f>
        <v>0.552846198833581</v>
      </c>
      <c r="J72" s="5" t="n">
        <f aca="false">LOOKUP(E72,'WOE &amp; IV'!$B$31:$B$34,'WOE &amp; IV'!$H$31:$H$34)</f>
        <v>-0.102296734208726</v>
      </c>
      <c r="K72" s="5" t="n">
        <f aca="false">Model!$B$4+Model!$B$5*G72+Model!$B$6*H72+Model!$B$7*I72+Model!$B$8*J72</f>
        <v>-2.31127615216273</v>
      </c>
      <c r="L72" s="6" t="n">
        <f aca="false">IF(F72=1,LN(M72),LN(1-M72))</f>
        <v>-0.0945231973885998</v>
      </c>
      <c r="M72" s="6" t="n">
        <f aca="false">1/(1+EXP(-K72))</f>
        <v>0.0901933707566932</v>
      </c>
    </row>
    <row r="73" customFormat="false" ht="15" hidden="false" customHeight="false" outlineLevel="0" collapsed="false">
      <c r="A73" s="4" t="n">
        <v>72</v>
      </c>
      <c r="B73" s="4" t="n">
        <v>16.7</v>
      </c>
      <c r="C73" s="4" t="n">
        <v>164</v>
      </c>
      <c r="D73" s="4" t="n">
        <v>0</v>
      </c>
      <c r="E73" s="4" t="n">
        <v>1</v>
      </c>
      <c r="F73" s="4" t="n">
        <v>0</v>
      </c>
      <c r="G73" s="5" t="n">
        <f aca="false">LOOKUP(B73,'WOE &amp; IV'!$B$5:$B$9,'WOE &amp; IV'!$H$5:$H$9)</f>
        <v>0.721515666459208</v>
      </c>
      <c r="H73" s="5" t="n">
        <f aca="false">LOOKUP(C73,'WOE &amp; IV'!$B$14:$B$18,'WOE &amp; IV'!$H$14:$H$18)</f>
        <v>0.149360747248786</v>
      </c>
      <c r="I73" s="5" t="n">
        <f aca="false">LOOKUP(D73,'WOE &amp; IV'!$B$23:$B$26,'WOE &amp; IV'!$H$23:$H$26)</f>
        <v>0.552846198833581</v>
      </c>
      <c r="J73" s="5" t="n">
        <f aca="false">LOOKUP(E73,'WOE &amp; IV'!$B$31:$B$34,'WOE &amp; IV'!$H$31:$H$34)</f>
        <v>-0.102296734208726</v>
      </c>
      <c r="K73" s="5" t="n">
        <f aca="false">Model!$B$4+Model!$B$5*G73+Model!$B$6*H73+Model!$B$7*I73+Model!$B$8*J73</f>
        <v>-2.75615080168681</v>
      </c>
      <c r="L73" s="6" t="n">
        <f aca="false">IF(F73=1,LN(M73),LN(1-M73))</f>
        <v>-0.0615990743239161</v>
      </c>
      <c r="M73" s="6" t="n">
        <f aca="false">1/(1+EXP(-K73))</f>
        <v>0.0597402144779439</v>
      </c>
    </row>
    <row r="74" customFormat="false" ht="15" hidden="false" customHeight="false" outlineLevel="0" collapsed="false">
      <c r="A74" s="4" t="n">
        <v>73</v>
      </c>
      <c r="B74" s="4" t="n">
        <v>22</v>
      </c>
      <c r="C74" s="4" t="n">
        <v>73</v>
      </c>
      <c r="D74" s="4" t="n">
        <v>1</v>
      </c>
      <c r="E74" s="4" t="n">
        <v>1</v>
      </c>
      <c r="F74" s="4" t="n">
        <v>0</v>
      </c>
      <c r="G74" s="5" t="n">
        <f aca="false">LOOKUP(B74,'WOE &amp; IV'!$B$5:$B$9,'WOE &amp; IV'!$H$5:$H$9)</f>
        <v>0.721515666459208</v>
      </c>
      <c r="H74" s="5" t="n">
        <f aca="false">LOOKUP(C74,'WOE &amp; IV'!$B$14:$B$18,'WOE &amp; IV'!$H$14:$H$18)</f>
        <v>-0.171825195660813</v>
      </c>
      <c r="I74" s="5" t="n">
        <f aca="false">LOOKUP(D74,'WOE &amp; IV'!$B$23:$B$26,'WOE &amp; IV'!$H$23:$H$26)</f>
        <v>-0.479121632008246</v>
      </c>
      <c r="J74" s="5" t="n">
        <f aca="false">LOOKUP(E74,'WOE &amp; IV'!$B$31:$B$34,'WOE &amp; IV'!$H$31:$H$34)</f>
        <v>-0.102296734208726</v>
      </c>
      <c r="K74" s="5" t="n">
        <f aca="false">Model!$B$4+Model!$B$5*G74+Model!$B$6*H74+Model!$B$7*I74+Model!$B$8*J74</f>
        <v>-1.04556760763523</v>
      </c>
      <c r="L74" s="6" t="n">
        <f aca="false">IF(F74=1,LN(M74),LN(1-M74))</f>
        <v>-0.301209354612263</v>
      </c>
      <c r="M74" s="6" t="n">
        <f aca="false">1/(1+EXP(-K74))</f>
        <v>0.260077149731017</v>
      </c>
    </row>
    <row r="75" customFormat="false" ht="15" hidden="false" customHeight="false" outlineLevel="0" collapsed="false">
      <c r="A75" s="4" t="n">
        <v>74</v>
      </c>
      <c r="B75" s="4" t="n">
        <v>57.4</v>
      </c>
      <c r="C75" s="4" t="n">
        <v>203</v>
      </c>
      <c r="D75" s="4" t="n">
        <v>0</v>
      </c>
      <c r="E75" s="4" t="n">
        <v>0</v>
      </c>
      <c r="F75" s="4" t="n">
        <v>0</v>
      </c>
      <c r="G75" s="5" t="n">
        <f aca="false">LOOKUP(B75,'WOE &amp; IV'!$B$5:$B$9,'WOE &amp; IV'!$H$5:$H$9)</f>
        <v>0.218255430312074</v>
      </c>
      <c r="H75" s="5" t="n">
        <f aca="false">LOOKUP(C75,'WOE &amp; IV'!$B$14:$B$18,'WOE &amp; IV'!$H$14:$H$18)</f>
        <v>0.149360747248786</v>
      </c>
      <c r="I75" s="5" t="n">
        <f aca="false">LOOKUP(D75,'WOE &amp; IV'!$B$23:$B$26,'WOE &amp; IV'!$H$23:$H$26)</f>
        <v>0.552846198833581</v>
      </c>
      <c r="J75" s="5" t="n">
        <f aca="false">LOOKUP(E75,'WOE &amp; IV'!$B$31:$B$34,'WOE &amp; IV'!$H$31:$H$34)</f>
        <v>0.255618819166126</v>
      </c>
      <c r="K75" s="5" t="n">
        <f aca="false">Model!$B$4+Model!$B$5*G75+Model!$B$6*H75+Model!$B$7*I75+Model!$B$8*J75</f>
        <v>-2.60121388102613</v>
      </c>
      <c r="L75" s="6" t="n">
        <f aca="false">IF(F75=1,LN(M75),LN(1-M75))</f>
        <v>-0.0715608135507159</v>
      </c>
      <c r="M75" s="6" t="n">
        <f aca="false">1/(1+EXP(-K75))</f>
        <v>0.0690603378729707</v>
      </c>
    </row>
    <row r="76" customFormat="false" ht="15" hidden="false" customHeight="false" outlineLevel="0" collapsed="false">
      <c r="A76" s="4" t="n">
        <v>75</v>
      </c>
      <c r="B76" s="4" t="n">
        <v>48.6</v>
      </c>
      <c r="C76" s="4" t="n">
        <v>195</v>
      </c>
      <c r="D76" s="4" t="n">
        <v>0</v>
      </c>
      <c r="E76" s="4" t="n">
        <v>1</v>
      </c>
      <c r="F76" s="4" t="n">
        <v>0</v>
      </c>
      <c r="G76" s="5" t="n">
        <f aca="false">LOOKUP(B76,'WOE &amp; IV'!$B$5:$B$9,'WOE &amp; IV'!$H$5:$H$9)</f>
        <v>0.218255430312074</v>
      </c>
      <c r="H76" s="5" t="n">
        <f aca="false">LOOKUP(C76,'WOE &amp; IV'!$B$14:$B$18,'WOE &amp; IV'!$H$14:$H$18)</f>
        <v>0.149360747248786</v>
      </c>
      <c r="I76" s="5" t="n">
        <f aca="false">LOOKUP(D76,'WOE &amp; IV'!$B$23:$B$26,'WOE &amp; IV'!$H$23:$H$26)</f>
        <v>0.552846198833581</v>
      </c>
      <c r="J76" s="5" t="n">
        <f aca="false">LOOKUP(E76,'WOE &amp; IV'!$B$31:$B$34,'WOE &amp; IV'!$H$31:$H$34)</f>
        <v>-0.102296734208726</v>
      </c>
      <c r="K76" s="5" t="n">
        <f aca="false">Model!$B$4+Model!$B$5*G76+Model!$B$6*H76+Model!$B$7*I76+Model!$B$8*J76</f>
        <v>-2.17679761783423</v>
      </c>
      <c r="L76" s="6" t="n">
        <f aca="false">IF(F76=1,LN(M76),LN(1-M76))</f>
        <v>-0.107422090918936</v>
      </c>
      <c r="M76" s="6" t="n">
        <f aca="false">1/(1+EXP(-K76))</f>
        <v>0.101853506506954</v>
      </c>
    </row>
    <row r="77" customFormat="false" ht="15" hidden="false" customHeight="false" outlineLevel="0" collapsed="false">
      <c r="A77" s="4" t="n">
        <v>76</v>
      </c>
      <c r="B77" s="4" t="n">
        <v>62.3</v>
      </c>
      <c r="C77" s="4" t="n">
        <v>63</v>
      </c>
      <c r="D77" s="4" t="n">
        <v>1</v>
      </c>
      <c r="E77" s="4" t="n">
        <v>1</v>
      </c>
      <c r="F77" s="4" t="n">
        <v>0</v>
      </c>
      <c r="G77" s="5" t="n">
        <f aca="false">LOOKUP(B77,'WOE &amp; IV'!$B$5:$B$9,'WOE &amp; IV'!$H$5:$H$9)</f>
        <v>-0.907531990639555</v>
      </c>
      <c r="H77" s="5" t="n">
        <f aca="false">LOOKUP(C77,'WOE &amp; IV'!$B$14:$B$18,'WOE &amp; IV'!$H$14:$H$18)</f>
        <v>-0.171825195660813</v>
      </c>
      <c r="I77" s="5" t="n">
        <f aca="false">LOOKUP(D77,'WOE &amp; IV'!$B$23:$B$26,'WOE &amp; IV'!$H$23:$H$26)</f>
        <v>-0.479121632008246</v>
      </c>
      <c r="J77" s="5" t="n">
        <f aca="false">LOOKUP(E77,'WOE &amp; IV'!$B$31:$B$34,'WOE &amp; IV'!$H$31:$H$34)</f>
        <v>-0.102296734208726</v>
      </c>
      <c r="K77" s="5" t="n">
        <f aca="false">Model!$B$4+Model!$B$5*G77+Model!$B$6*H77+Model!$B$7*I77+Model!$B$8*J77</f>
        <v>0.829792055216869</v>
      </c>
      <c r="L77" s="6" t="n">
        <f aca="false">IF(F77=1,LN(M77),LN(1-M77))</f>
        <v>-1.19175099318478</v>
      </c>
      <c r="M77" s="6" t="n">
        <f aca="false">1/(1+EXP(-K77))</f>
        <v>0.696310959197706</v>
      </c>
    </row>
    <row r="78" customFormat="false" ht="15" hidden="false" customHeight="false" outlineLevel="0" collapsed="false">
      <c r="A78" s="4" t="n">
        <v>77</v>
      </c>
      <c r="B78" s="4" t="n">
        <v>34.3</v>
      </c>
      <c r="C78" s="4" t="n">
        <v>109</v>
      </c>
      <c r="D78" s="4" t="n">
        <v>0</v>
      </c>
      <c r="E78" s="4" t="n">
        <v>0</v>
      </c>
      <c r="F78" s="4" t="n">
        <v>1</v>
      </c>
      <c r="G78" s="5" t="n">
        <f aca="false">LOOKUP(B78,'WOE &amp; IV'!$B$5:$B$9,'WOE &amp; IV'!$H$5:$H$9)</f>
        <v>0.218255430312074</v>
      </c>
      <c r="H78" s="5" t="n">
        <f aca="false">LOOKUP(C78,'WOE &amp; IV'!$B$14:$B$18,'WOE &amp; IV'!$H$14:$H$18)</f>
        <v>-0.171825195660813</v>
      </c>
      <c r="I78" s="5" t="n">
        <f aca="false">LOOKUP(D78,'WOE &amp; IV'!$B$23:$B$26,'WOE &amp; IV'!$H$23:$H$26)</f>
        <v>0.552846198833581</v>
      </c>
      <c r="J78" s="5" t="n">
        <f aca="false">LOOKUP(E78,'WOE &amp; IV'!$B$31:$B$34,'WOE &amp; IV'!$H$31:$H$34)</f>
        <v>0.255618819166126</v>
      </c>
      <c r="K78" s="5" t="n">
        <f aca="false">Model!$B$4+Model!$B$5*G78+Model!$B$6*H78+Model!$B$7*I78+Model!$B$8*J78</f>
        <v>-2.15633923150205</v>
      </c>
      <c r="L78" s="6" t="n">
        <f aca="false">IF(F78=1,LN(M78),LN(1-M78))</f>
        <v>-2.26586432920817</v>
      </c>
      <c r="M78" s="6" t="n">
        <f aca="false">1/(1+EXP(-K78))</f>
        <v>0.103740329981978</v>
      </c>
    </row>
    <row r="79" customFormat="false" ht="15" hidden="false" customHeight="false" outlineLevel="0" collapsed="false">
      <c r="A79" s="4" t="n">
        <v>78</v>
      </c>
      <c r="B79" s="4" t="n">
        <v>49</v>
      </c>
      <c r="C79" s="4" t="n">
        <v>263</v>
      </c>
      <c r="D79" s="4" t="n">
        <v>0</v>
      </c>
      <c r="E79" s="4" t="n">
        <v>1</v>
      </c>
      <c r="F79" s="4" t="n">
        <v>0</v>
      </c>
      <c r="G79" s="5" t="n">
        <f aca="false">LOOKUP(B79,'WOE &amp; IV'!$B$5:$B$9,'WOE &amp; IV'!$H$5:$H$9)</f>
        <v>0.218255430312074</v>
      </c>
      <c r="H79" s="5" t="n">
        <f aca="false">LOOKUP(C79,'WOE &amp; IV'!$B$14:$B$18,'WOE &amp; IV'!$H$14:$H$18)</f>
        <v>1.40669467736998</v>
      </c>
      <c r="I79" s="5" t="n">
        <f aca="false">LOOKUP(D79,'WOE &amp; IV'!$B$23:$B$26,'WOE &amp; IV'!$H$23:$H$26)</f>
        <v>0.552846198833581</v>
      </c>
      <c r="J79" s="5" t="n">
        <f aca="false">LOOKUP(E79,'WOE &amp; IV'!$B$31:$B$34,'WOE &amp; IV'!$H$31:$H$34)</f>
        <v>-0.102296734208726</v>
      </c>
      <c r="K79" s="5" t="n">
        <f aca="false">Model!$B$4+Model!$B$5*G79+Model!$B$6*H79+Model!$B$7*I79+Model!$B$8*J79</f>
        <v>-3.91833084444509</v>
      </c>
      <c r="L79" s="6" t="n">
        <f aca="false">IF(F79=1,LN(M79),LN(1-M79))</f>
        <v>-0.0196793258445781</v>
      </c>
      <c r="M79" s="6" t="n">
        <f aca="false">1/(1+EXP(-K79))</f>
        <v>0.019486951908296</v>
      </c>
    </row>
    <row r="80" customFormat="false" ht="15" hidden="false" customHeight="false" outlineLevel="0" collapsed="false">
      <c r="A80" s="4" t="n">
        <v>79</v>
      </c>
      <c r="B80" s="4" t="n">
        <v>60.6</v>
      </c>
      <c r="C80" s="4" t="n">
        <v>25</v>
      </c>
      <c r="D80" s="4" t="n">
        <v>0</v>
      </c>
      <c r="E80" s="4" t="n">
        <v>1</v>
      </c>
      <c r="F80" s="4" t="n">
        <v>0</v>
      </c>
      <c r="G80" s="5" t="n">
        <f aca="false">LOOKUP(B80,'WOE &amp; IV'!$B$5:$B$9,'WOE &amp; IV'!$H$5:$H$9)</f>
        <v>-0.907531990639555</v>
      </c>
      <c r="H80" s="5" t="n">
        <f aca="false">LOOKUP(C80,'WOE &amp; IV'!$B$14:$B$18,'WOE &amp; IV'!$H$14:$H$18)</f>
        <v>-0.18579367675035</v>
      </c>
      <c r="I80" s="5" t="n">
        <f aca="false">LOOKUP(D80,'WOE &amp; IV'!$B$23:$B$26,'WOE &amp; IV'!$H$23:$H$26)</f>
        <v>0.552846198833581</v>
      </c>
      <c r="J80" s="5" t="n">
        <f aca="false">LOOKUP(E80,'WOE &amp; IV'!$B$31:$B$34,'WOE &amp; IV'!$H$31:$H$34)</f>
        <v>-0.102296734208726</v>
      </c>
      <c r="K80" s="5" t="n">
        <f aca="false">Model!$B$4+Model!$B$5*G80+Model!$B$6*H80+Model!$B$7*I80+Model!$B$8*J80</f>
        <v>-0.416568746153514</v>
      </c>
      <c r="L80" s="6" t="n">
        <f aca="false">IF(F80=1,LN(M80),LN(1-M80))</f>
        <v>-0.506398952422627</v>
      </c>
      <c r="M80" s="6" t="n">
        <f aca="false">1/(1+EXP(-K80))</f>
        <v>0.397338109884371</v>
      </c>
    </row>
    <row r="81" customFormat="false" ht="15" hidden="false" customHeight="false" outlineLevel="0" collapsed="false">
      <c r="A81" s="4" t="n">
        <v>80</v>
      </c>
      <c r="B81" s="4" t="n">
        <v>37.3</v>
      </c>
      <c r="C81" s="4" t="n">
        <v>74</v>
      </c>
      <c r="D81" s="4" t="n">
        <v>0</v>
      </c>
      <c r="E81" s="4" t="n">
        <v>1</v>
      </c>
      <c r="F81" s="4" t="n">
        <v>0</v>
      </c>
      <c r="G81" s="5" t="n">
        <f aca="false">LOOKUP(B81,'WOE &amp; IV'!$B$5:$B$9,'WOE &amp; IV'!$H$5:$H$9)</f>
        <v>0.218255430312074</v>
      </c>
      <c r="H81" s="5" t="n">
        <f aca="false">LOOKUP(C81,'WOE &amp; IV'!$B$14:$B$18,'WOE &amp; IV'!$H$14:$H$18)</f>
        <v>-0.171825195660813</v>
      </c>
      <c r="I81" s="5" t="n">
        <f aca="false">LOOKUP(D81,'WOE &amp; IV'!$B$23:$B$26,'WOE &amp; IV'!$H$23:$H$26)</f>
        <v>0.552846198833581</v>
      </c>
      <c r="J81" s="5" t="n">
        <f aca="false">LOOKUP(E81,'WOE &amp; IV'!$B$31:$B$34,'WOE &amp; IV'!$H$31:$H$34)</f>
        <v>-0.102296734208726</v>
      </c>
      <c r="K81" s="5" t="n">
        <f aca="false">Model!$B$4+Model!$B$5*G81+Model!$B$6*H81+Model!$B$7*I81+Model!$B$8*J81</f>
        <v>-1.73192296831015</v>
      </c>
      <c r="L81" s="6" t="n">
        <f aca="false">IF(F81=1,LN(M81),LN(1-M81))</f>
        <v>-0.162921100069835</v>
      </c>
      <c r="M81" s="6" t="n">
        <f aca="false">1/(1+EXP(-K81))</f>
        <v>0.150341776255468</v>
      </c>
    </row>
    <row r="82" customFormat="false" ht="15" hidden="false" customHeight="false" outlineLevel="0" collapsed="false">
      <c r="A82" s="4" t="n">
        <v>81</v>
      </c>
      <c r="B82" s="4" t="n">
        <v>56.4</v>
      </c>
      <c r="C82" s="4" t="n">
        <v>23</v>
      </c>
      <c r="D82" s="4" t="n">
        <v>2</v>
      </c>
      <c r="E82" s="4" t="n">
        <v>3</v>
      </c>
      <c r="F82" s="4" t="n">
        <v>1</v>
      </c>
      <c r="G82" s="5" t="n">
        <f aca="false">LOOKUP(B82,'WOE &amp; IV'!$B$5:$B$9,'WOE &amp; IV'!$H$5:$H$9)</f>
        <v>0.218255430312074</v>
      </c>
      <c r="H82" s="5" t="n">
        <f aca="false">LOOKUP(C82,'WOE &amp; IV'!$B$14:$B$18,'WOE &amp; IV'!$H$14:$H$18)</f>
        <v>-0.498509425915863</v>
      </c>
      <c r="I82" s="5" t="n">
        <f aca="false">LOOKUP(D82,'WOE &amp; IV'!$B$23:$B$26,'WOE &amp; IV'!$H$23:$H$26)</f>
        <v>-1.2525653595628</v>
      </c>
      <c r="J82" s="5" t="n">
        <f aca="false">LOOKUP(E82,'WOE &amp; IV'!$B$31:$B$34,'WOE &amp; IV'!$H$31:$H$34)</f>
        <v>-0.0820085521567092</v>
      </c>
      <c r="K82" s="5" t="n">
        <f aca="false">Model!$B$4+Model!$B$5*G82+Model!$B$6*H82+Model!$B$7*I82+Model!$B$8*J82</f>
        <v>0.910846909112004</v>
      </c>
      <c r="L82" s="6" t="n">
        <f aca="false">IF(F82=1,LN(M82),LN(1-M82))</f>
        <v>-0.338030640903946</v>
      </c>
      <c r="M82" s="6" t="n">
        <f aca="false">1/(1+EXP(-K82))</f>
        <v>0.713173435284765</v>
      </c>
    </row>
    <row r="83" customFormat="false" ht="15" hidden="false" customHeight="false" outlineLevel="0" collapsed="false">
      <c r="A83" s="4" t="n">
        <v>82</v>
      </c>
      <c r="B83" s="4" t="n">
        <v>28.5</v>
      </c>
      <c r="C83" s="4" t="n">
        <v>47</v>
      </c>
      <c r="D83" s="4" t="n">
        <v>0</v>
      </c>
      <c r="E83" s="4" t="n">
        <v>0</v>
      </c>
      <c r="F83" s="4" t="n">
        <v>0</v>
      </c>
      <c r="G83" s="5" t="n">
        <f aca="false">LOOKUP(B83,'WOE &amp; IV'!$B$5:$B$9,'WOE &amp; IV'!$H$5:$H$9)</f>
        <v>0.721515666459208</v>
      </c>
      <c r="H83" s="5" t="n">
        <f aca="false">LOOKUP(C83,'WOE &amp; IV'!$B$14:$B$18,'WOE &amp; IV'!$H$14:$H$18)</f>
        <v>-0.18579367675035</v>
      </c>
      <c r="I83" s="5" t="n">
        <f aca="false">LOOKUP(D83,'WOE &amp; IV'!$B$23:$B$26,'WOE &amp; IV'!$H$23:$H$26)</f>
        <v>0.552846198833581</v>
      </c>
      <c r="J83" s="5" t="n">
        <f aca="false">LOOKUP(E83,'WOE &amp; IV'!$B$31:$B$34,'WOE &amp; IV'!$H$31:$H$34)</f>
        <v>0.255618819166126</v>
      </c>
      <c r="K83" s="5" t="n">
        <f aca="false">Model!$B$4+Model!$B$5*G83+Model!$B$6*H83+Model!$B$7*I83+Model!$B$8*J83</f>
        <v>-2.71634467219751</v>
      </c>
      <c r="L83" s="6" t="n">
        <f aca="false">IF(F83=1,LN(M83),LN(1-M83))</f>
        <v>-0.0640221273992377</v>
      </c>
      <c r="M83" s="6" t="n">
        <f aca="false">1/(1+EXP(-K83))</f>
        <v>0.06201575585075</v>
      </c>
    </row>
    <row r="84" customFormat="false" ht="15" hidden="false" customHeight="false" outlineLevel="0" collapsed="false">
      <c r="A84" s="4" t="n">
        <v>83</v>
      </c>
      <c r="B84" s="4" t="n">
        <v>35.9</v>
      </c>
      <c r="C84" s="4" t="n">
        <v>315</v>
      </c>
      <c r="D84" s="4" t="n">
        <v>1</v>
      </c>
      <c r="E84" s="4" t="n">
        <v>1</v>
      </c>
      <c r="F84" s="4" t="n">
        <v>0</v>
      </c>
      <c r="G84" s="5" t="n">
        <f aca="false">LOOKUP(B84,'WOE &amp; IV'!$B$5:$B$9,'WOE &amp; IV'!$H$5:$H$9)</f>
        <v>0.218255430312074</v>
      </c>
      <c r="H84" s="5" t="n">
        <f aca="false">LOOKUP(C84,'WOE &amp; IV'!$B$14:$B$18,'WOE &amp; IV'!$H$14:$H$18)</f>
        <v>1.40669467736998</v>
      </c>
      <c r="I84" s="5" t="n">
        <f aca="false">LOOKUP(D84,'WOE &amp; IV'!$B$23:$B$26,'WOE &amp; IV'!$H$23:$H$26)</f>
        <v>-0.479121632008246</v>
      </c>
      <c r="J84" s="5" t="n">
        <f aca="false">LOOKUP(E84,'WOE &amp; IV'!$B$31:$B$34,'WOE &amp; IV'!$H$31:$H$34)</f>
        <v>-0.102296734208726</v>
      </c>
      <c r="K84" s="5" t="n">
        <f aca="false">Model!$B$4+Model!$B$5*G84+Model!$B$6*H84+Model!$B$7*I84+Model!$B$8*J84</f>
        <v>-2.65262229991759</v>
      </c>
      <c r="L84" s="6" t="n">
        <f aca="false">IF(F84=1,LN(M84),LN(1-M84))</f>
        <v>-0.068094242460996</v>
      </c>
      <c r="M84" s="6" t="n">
        <f aca="false">1/(1+EXP(-K84))</f>
        <v>0.0658275692802746</v>
      </c>
    </row>
    <row r="85" customFormat="false" ht="15" hidden="false" customHeight="false" outlineLevel="0" collapsed="false">
      <c r="A85" s="4" t="n">
        <v>84</v>
      </c>
      <c r="B85" s="4" t="n">
        <v>35.5</v>
      </c>
      <c r="C85" s="4" t="n">
        <v>74</v>
      </c>
      <c r="D85" s="4" t="n">
        <v>0</v>
      </c>
      <c r="E85" s="4" t="n">
        <v>0</v>
      </c>
      <c r="F85" s="4" t="n">
        <v>0</v>
      </c>
      <c r="G85" s="5" t="n">
        <f aca="false">LOOKUP(B85,'WOE &amp; IV'!$B$5:$B$9,'WOE &amp; IV'!$H$5:$H$9)</f>
        <v>0.218255430312074</v>
      </c>
      <c r="H85" s="5" t="n">
        <f aca="false">LOOKUP(C85,'WOE &amp; IV'!$B$14:$B$18,'WOE &amp; IV'!$H$14:$H$18)</f>
        <v>-0.171825195660813</v>
      </c>
      <c r="I85" s="5" t="n">
        <f aca="false">LOOKUP(D85,'WOE &amp; IV'!$B$23:$B$26,'WOE &amp; IV'!$H$23:$H$26)</f>
        <v>0.552846198833581</v>
      </c>
      <c r="J85" s="5" t="n">
        <f aca="false">LOOKUP(E85,'WOE &amp; IV'!$B$31:$B$34,'WOE &amp; IV'!$H$31:$H$34)</f>
        <v>0.255618819166126</v>
      </c>
      <c r="K85" s="5" t="n">
        <f aca="false">Model!$B$4+Model!$B$5*G85+Model!$B$6*H85+Model!$B$7*I85+Model!$B$8*J85</f>
        <v>-2.15633923150205</v>
      </c>
      <c r="L85" s="6" t="n">
        <f aca="false">IF(F85=1,LN(M85),LN(1-M85))</f>
        <v>-0.109525097706125</v>
      </c>
      <c r="M85" s="6" t="n">
        <f aca="false">1/(1+EXP(-K85))</f>
        <v>0.103740329981978</v>
      </c>
    </row>
    <row r="86" customFormat="false" ht="15" hidden="false" customHeight="false" outlineLevel="0" collapsed="false">
      <c r="A86" s="4" t="n">
        <v>85</v>
      </c>
      <c r="B86" s="4" t="n">
        <v>15.1</v>
      </c>
      <c r="C86" s="4" t="n">
        <v>13</v>
      </c>
      <c r="D86" s="4" t="n">
        <v>1</v>
      </c>
      <c r="E86" s="4" t="n">
        <v>1</v>
      </c>
      <c r="F86" s="4" t="n">
        <v>0</v>
      </c>
      <c r="G86" s="5" t="n">
        <f aca="false">LOOKUP(B86,'WOE &amp; IV'!$B$5:$B$9,'WOE &amp; IV'!$H$5:$H$9)</f>
        <v>0.721515666459208</v>
      </c>
      <c r="H86" s="5" t="n">
        <f aca="false">LOOKUP(C86,'WOE &amp; IV'!$B$14:$B$18,'WOE &amp; IV'!$H$14:$H$18)</f>
        <v>-0.498509425915863</v>
      </c>
      <c r="I86" s="5" t="n">
        <f aca="false">LOOKUP(D86,'WOE &amp; IV'!$B$23:$B$26,'WOE &amp; IV'!$H$23:$H$26)</f>
        <v>-0.479121632008246</v>
      </c>
      <c r="J86" s="5" t="n">
        <f aca="false">LOOKUP(E86,'WOE &amp; IV'!$B$31:$B$34,'WOE &amp; IV'!$H$31:$H$34)</f>
        <v>-0.102296734208726</v>
      </c>
      <c r="K86" s="5" t="n">
        <f aca="false">Model!$B$4+Model!$B$5*G86+Model!$B$6*H86+Model!$B$7*I86+Model!$B$8*J86</f>
        <v>-0.593077280308957</v>
      </c>
      <c r="L86" s="6" t="n">
        <f aca="false">IF(F86=1,LN(M86),LN(1-M86))</f>
        <v>-0.439946458362678</v>
      </c>
      <c r="M86" s="6" t="n">
        <f aca="false">1/(1+EXP(-K86))</f>
        <v>0.35592909522923</v>
      </c>
    </row>
    <row r="87" customFormat="false" ht="15" hidden="false" customHeight="false" outlineLevel="0" collapsed="false">
      <c r="A87" s="4" t="n">
        <v>86</v>
      </c>
      <c r="B87" s="4" t="n">
        <v>57.2</v>
      </c>
      <c r="C87" s="4" t="n">
        <v>41</v>
      </c>
      <c r="D87" s="4" t="n">
        <v>0</v>
      </c>
      <c r="E87" s="4" t="n">
        <v>0</v>
      </c>
      <c r="F87" s="4" t="n">
        <v>0</v>
      </c>
      <c r="G87" s="5" t="n">
        <f aca="false">LOOKUP(B87,'WOE &amp; IV'!$B$5:$B$9,'WOE &amp; IV'!$H$5:$H$9)</f>
        <v>0.218255430312074</v>
      </c>
      <c r="H87" s="5" t="n">
        <f aca="false">LOOKUP(C87,'WOE &amp; IV'!$B$14:$B$18,'WOE &amp; IV'!$H$14:$H$18)</f>
        <v>-0.18579367675035</v>
      </c>
      <c r="I87" s="5" t="n">
        <f aca="false">LOOKUP(D87,'WOE &amp; IV'!$B$23:$B$26,'WOE &amp; IV'!$H$23:$H$26)</f>
        <v>0.552846198833581</v>
      </c>
      <c r="J87" s="5" t="n">
        <f aca="false">LOOKUP(E87,'WOE &amp; IV'!$B$31:$B$34,'WOE &amp; IV'!$H$31:$H$34)</f>
        <v>0.255618819166126</v>
      </c>
      <c r="K87" s="5" t="n">
        <f aca="false">Model!$B$4+Model!$B$5*G87+Model!$B$6*H87+Model!$B$7*I87+Model!$B$8*J87</f>
        <v>-2.13699148834493</v>
      </c>
      <c r="L87" s="6" t="n">
        <f aca="false">IF(F87=1,LN(M87),LN(1-M87))</f>
        <v>-0.111549730671182</v>
      </c>
      <c r="M87" s="6" t="n">
        <f aca="false">1/(1+EXP(-K87))</f>
        <v>0.105553091147911</v>
      </c>
    </row>
    <row r="88" customFormat="false" ht="15" hidden="false" customHeight="false" outlineLevel="0" collapsed="false">
      <c r="A88" s="4" t="n">
        <v>87</v>
      </c>
      <c r="B88" s="4" t="n">
        <v>33.3</v>
      </c>
      <c r="C88" s="4" t="n">
        <v>20</v>
      </c>
      <c r="D88" s="4" t="n">
        <v>0</v>
      </c>
      <c r="E88" s="4" t="n">
        <v>0</v>
      </c>
      <c r="F88" s="4" t="n">
        <v>0</v>
      </c>
      <c r="G88" s="5" t="n">
        <f aca="false">LOOKUP(B88,'WOE &amp; IV'!$B$5:$B$9,'WOE &amp; IV'!$H$5:$H$9)</f>
        <v>0.218255430312074</v>
      </c>
      <c r="H88" s="5" t="n">
        <f aca="false">LOOKUP(C88,'WOE &amp; IV'!$B$14:$B$18,'WOE &amp; IV'!$H$14:$H$18)</f>
        <v>-0.498509425915863</v>
      </c>
      <c r="I88" s="5" t="n">
        <f aca="false">LOOKUP(D88,'WOE &amp; IV'!$B$23:$B$26,'WOE &amp; IV'!$H$23:$H$26)</f>
        <v>0.552846198833581</v>
      </c>
      <c r="J88" s="5" t="n">
        <f aca="false">LOOKUP(E88,'WOE &amp; IV'!$B$31:$B$34,'WOE &amp; IV'!$H$31:$H$34)</f>
        <v>0.255618819166126</v>
      </c>
      <c r="K88" s="5" t="n">
        <f aca="false">Model!$B$4+Model!$B$5*G88+Model!$B$6*H88+Model!$B$7*I88+Model!$B$8*J88</f>
        <v>-1.70384890417578</v>
      </c>
      <c r="L88" s="6" t="n">
        <f aca="false">IF(F88=1,LN(M88),LN(1-M88))</f>
        <v>-0.16719247392592</v>
      </c>
      <c r="M88" s="6" t="n">
        <f aca="false">1/(1+EXP(-K88))</f>
        <v>0.153963244350878</v>
      </c>
    </row>
    <row r="89" customFormat="false" ht="15" hidden="false" customHeight="false" outlineLevel="0" collapsed="false">
      <c r="A89" s="4" t="n">
        <v>88</v>
      </c>
      <c r="B89" s="4" t="n">
        <v>45.3</v>
      </c>
      <c r="C89" s="4" t="n">
        <v>112</v>
      </c>
      <c r="D89" s="4" t="n">
        <v>0</v>
      </c>
      <c r="E89" s="4" t="n">
        <v>1</v>
      </c>
      <c r="F89" s="4" t="n">
        <v>0</v>
      </c>
      <c r="G89" s="5" t="n">
        <f aca="false">LOOKUP(B89,'WOE &amp; IV'!$B$5:$B$9,'WOE &amp; IV'!$H$5:$H$9)</f>
        <v>0.218255430312074</v>
      </c>
      <c r="H89" s="5" t="n">
        <f aca="false">LOOKUP(C89,'WOE &amp; IV'!$B$14:$B$18,'WOE &amp; IV'!$H$14:$H$18)</f>
        <v>-0.171825195660813</v>
      </c>
      <c r="I89" s="5" t="n">
        <f aca="false">LOOKUP(D89,'WOE &amp; IV'!$B$23:$B$26,'WOE &amp; IV'!$H$23:$H$26)</f>
        <v>0.552846198833581</v>
      </c>
      <c r="J89" s="5" t="n">
        <f aca="false">LOOKUP(E89,'WOE &amp; IV'!$B$31:$B$34,'WOE &amp; IV'!$H$31:$H$34)</f>
        <v>-0.102296734208726</v>
      </c>
      <c r="K89" s="5" t="n">
        <f aca="false">Model!$B$4+Model!$B$5*G89+Model!$B$6*H89+Model!$B$7*I89+Model!$B$8*J89</f>
        <v>-1.73192296831015</v>
      </c>
      <c r="L89" s="6" t="n">
        <f aca="false">IF(F89=1,LN(M89),LN(1-M89))</f>
        <v>-0.162921100069835</v>
      </c>
      <c r="M89" s="6" t="n">
        <f aca="false">1/(1+EXP(-K89))</f>
        <v>0.150341776255468</v>
      </c>
    </row>
    <row r="90" customFormat="false" ht="15" hidden="false" customHeight="false" outlineLevel="0" collapsed="false">
      <c r="A90" s="4" t="n">
        <v>89</v>
      </c>
      <c r="B90" s="4" t="n">
        <v>57</v>
      </c>
      <c r="C90" s="4" t="n">
        <v>136</v>
      </c>
      <c r="D90" s="4" t="n">
        <v>0</v>
      </c>
      <c r="E90" s="4" t="n">
        <v>1</v>
      </c>
      <c r="F90" s="4" t="n">
        <v>0</v>
      </c>
      <c r="G90" s="5" t="n">
        <f aca="false">LOOKUP(B90,'WOE &amp; IV'!$B$5:$B$9,'WOE &amp; IV'!$H$5:$H$9)</f>
        <v>0.218255430312074</v>
      </c>
      <c r="H90" s="5" t="n">
        <f aca="false">LOOKUP(C90,'WOE &amp; IV'!$B$14:$B$18,'WOE &amp; IV'!$H$14:$H$18)</f>
        <v>0.149360747248786</v>
      </c>
      <c r="I90" s="5" t="n">
        <f aca="false">LOOKUP(D90,'WOE &amp; IV'!$B$23:$B$26,'WOE &amp; IV'!$H$23:$H$26)</f>
        <v>0.552846198833581</v>
      </c>
      <c r="J90" s="5" t="n">
        <f aca="false">LOOKUP(E90,'WOE &amp; IV'!$B$31:$B$34,'WOE &amp; IV'!$H$31:$H$34)</f>
        <v>-0.102296734208726</v>
      </c>
      <c r="K90" s="5" t="n">
        <f aca="false">Model!$B$4+Model!$B$5*G90+Model!$B$6*H90+Model!$B$7*I90+Model!$B$8*J90</f>
        <v>-2.17679761783423</v>
      </c>
      <c r="L90" s="6" t="n">
        <f aca="false">IF(F90=1,LN(M90),LN(1-M90))</f>
        <v>-0.107422090918936</v>
      </c>
      <c r="M90" s="6" t="n">
        <f aca="false">1/(1+EXP(-K90))</f>
        <v>0.101853506506954</v>
      </c>
    </row>
    <row r="91" customFormat="false" ht="15" hidden="false" customHeight="false" outlineLevel="0" collapsed="false">
      <c r="A91" s="4" t="n">
        <v>90</v>
      </c>
      <c r="B91" s="4" t="n">
        <v>56.2</v>
      </c>
      <c r="C91" s="4" t="n">
        <v>182</v>
      </c>
      <c r="D91" s="4" t="n">
        <v>0</v>
      </c>
      <c r="E91" s="4" t="n">
        <v>0</v>
      </c>
      <c r="F91" s="4" t="n">
        <v>0</v>
      </c>
      <c r="G91" s="5" t="n">
        <f aca="false">LOOKUP(B91,'WOE &amp; IV'!$B$5:$B$9,'WOE &amp; IV'!$H$5:$H$9)</f>
        <v>0.218255430312074</v>
      </c>
      <c r="H91" s="5" t="n">
        <f aca="false">LOOKUP(C91,'WOE &amp; IV'!$B$14:$B$18,'WOE &amp; IV'!$H$14:$H$18)</f>
        <v>0.149360747248786</v>
      </c>
      <c r="I91" s="5" t="n">
        <f aca="false">LOOKUP(D91,'WOE &amp; IV'!$B$23:$B$26,'WOE &amp; IV'!$H$23:$H$26)</f>
        <v>0.552846198833581</v>
      </c>
      <c r="J91" s="5" t="n">
        <f aca="false">LOOKUP(E91,'WOE &amp; IV'!$B$31:$B$34,'WOE &amp; IV'!$H$31:$H$34)</f>
        <v>0.255618819166126</v>
      </c>
      <c r="K91" s="5" t="n">
        <f aca="false">Model!$B$4+Model!$B$5*G91+Model!$B$6*H91+Model!$B$7*I91+Model!$B$8*J91</f>
        <v>-2.60121388102613</v>
      </c>
      <c r="L91" s="6" t="n">
        <f aca="false">IF(F91=1,LN(M91),LN(1-M91))</f>
        <v>-0.0715608135507159</v>
      </c>
      <c r="M91" s="6" t="n">
        <f aca="false">1/(1+EXP(-K91))</f>
        <v>0.0690603378729707</v>
      </c>
    </row>
    <row r="92" customFormat="false" ht="15" hidden="false" customHeight="false" outlineLevel="0" collapsed="false">
      <c r="A92" s="4" t="n">
        <v>91</v>
      </c>
      <c r="B92" s="4" t="n">
        <v>61.6</v>
      </c>
      <c r="C92" s="4" t="n">
        <v>157</v>
      </c>
      <c r="D92" s="4" t="n">
        <v>0</v>
      </c>
      <c r="E92" s="4" t="n">
        <v>1</v>
      </c>
      <c r="F92" s="4" t="n">
        <v>0</v>
      </c>
      <c r="G92" s="5" t="n">
        <f aca="false">LOOKUP(B92,'WOE &amp; IV'!$B$5:$B$9,'WOE &amp; IV'!$H$5:$H$9)</f>
        <v>-0.907531990639555</v>
      </c>
      <c r="H92" s="5" t="n">
        <f aca="false">LOOKUP(C92,'WOE &amp; IV'!$B$14:$B$18,'WOE &amp; IV'!$H$14:$H$18)</f>
        <v>0.149360747248786</v>
      </c>
      <c r="I92" s="5" t="n">
        <f aca="false">LOOKUP(D92,'WOE &amp; IV'!$B$23:$B$26,'WOE &amp; IV'!$H$23:$H$26)</f>
        <v>0.552846198833581</v>
      </c>
      <c r="J92" s="5" t="n">
        <f aca="false">LOOKUP(E92,'WOE &amp; IV'!$B$31:$B$34,'WOE &amp; IV'!$H$31:$H$34)</f>
        <v>-0.102296734208726</v>
      </c>
      <c r="K92" s="5" t="n">
        <f aca="false">Model!$B$4+Model!$B$5*G92+Model!$B$6*H92+Model!$B$7*I92+Model!$B$8*J92</f>
        <v>-0.880791138834718</v>
      </c>
      <c r="L92" s="6" t="n">
        <f aca="false">IF(F92=1,LN(M92),LN(1-M92))</f>
        <v>-0.346744220536505</v>
      </c>
      <c r="M92" s="6" t="n">
        <f aca="false">1/(1+EXP(-K92))</f>
        <v>0.293013862331912</v>
      </c>
    </row>
    <row r="93" customFormat="false" ht="15" hidden="false" customHeight="false" outlineLevel="0" collapsed="false">
      <c r="A93" s="4" t="n">
        <v>92</v>
      </c>
      <c r="B93" s="4" t="n">
        <v>42.5</v>
      </c>
      <c r="C93" s="4" t="n">
        <v>27</v>
      </c>
      <c r="D93" s="4" t="n">
        <v>1</v>
      </c>
      <c r="E93" s="4" t="n">
        <v>2</v>
      </c>
      <c r="F93" s="4" t="n">
        <v>0</v>
      </c>
      <c r="G93" s="5" t="n">
        <f aca="false">LOOKUP(B93,'WOE &amp; IV'!$B$5:$B$9,'WOE &amp; IV'!$H$5:$H$9)</f>
        <v>0.218255430312074</v>
      </c>
      <c r="H93" s="5" t="n">
        <f aca="false">LOOKUP(C93,'WOE &amp; IV'!$B$14:$B$18,'WOE &amp; IV'!$H$14:$H$18)</f>
        <v>-0.18579367675035</v>
      </c>
      <c r="I93" s="5" t="n">
        <f aca="false">LOOKUP(D93,'WOE &amp; IV'!$B$23:$B$26,'WOE &amp; IV'!$H$23:$H$26)</f>
        <v>-0.479121632008246</v>
      </c>
      <c r="J93" s="5" t="n">
        <f aca="false">LOOKUP(E93,'WOE &amp; IV'!$B$31:$B$34,'WOE &amp; IV'!$H$31:$H$34)</f>
        <v>-0.0820085521567092</v>
      </c>
      <c r="K93" s="5" t="n">
        <f aca="false">Model!$B$4+Model!$B$5*G93+Model!$B$6*H93+Model!$B$7*I93+Model!$B$8*J93</f>
        <v>-0.470924406902809</v>
      </c>
      <c r="L93" s="6" t="n">
        <f aca="false">IF(F93=1,LN(M93),LN(1-M93))</f>
        <v>-0.485153770856959</v>
      </c>
      <c r="M93" s="6" t="n">
        <f aca="false">1/(1+EXP(-K93))</f>
        <v>0.384397472242435</v>
      </c>
    </row>
    <row r="94" customFormat="false" ht="15" hidden="false" customHeight="false" outlineLevel="0" collapsed="false">
      <c r="A94" s="4" t="n">
        <v>93</v>
      </c>
      <c r="B94" s="4" t="n">
        <v>34.4</v>
      </c>
      <c r="C94" s="4" t="n">
        <v>131</v>
      </c>
      <c r="D94" s="4" t="n">
        <v>0</v>
      </c>
      <c r="E94" s="4" t="n">
        <v>2</v>
      </c>
      <c r="F94" s="4" t="n">
        <v>0</v>
      </c>
      <c r="G94" s="5" t="n">
        <f aca="false">LOOKUP(B94,'WOE &amp; IV'!$B$5:$B$9,'WOE &amp; IV'!$H$5:$H$9)</f>
        <v>0.218255430312074</v>
      </c>
      <c r="H94" s="5" t="n">
        <f aca="false">LOOKUP(C94,'WOE &amp; IV'!$B$14:$B$18,'WOE &amp; IV'!$H$14:$H$18)</f>
        <v>0.149360747248786</v>
      </c>
      <c r="I94" s="5" t="n">
        <f aca="false">LOOKUP(D94,'WOE &amp; IV'!$B$23:$B$26,'WOE &amp; IV'!$H$23:$H$26)</f>
        <v>0.552846198833581</v>
      </c>
      <c r="J94" s="5" t="n">
        <f aca="false">LOOKUP(E94,'WOE &amp; IV'!$B$31:$B$34,'WOE &amp; IV'!$H$31:$H$34)</f>
        <v>-0.0820085521567092</v>
      </c>
      <c r="K94" s="5" t="n">
        <f aca="false">Model!$B$4+Model!$B$5*G94+Model!$B$6*H94+Model!$B$7*I94+Model!$B$8*J94</f>
        <v>-2.20085534411151</v>
      </c>
      <c r="L94" s="6" t="n">
        <f aca="false">IF(F94=1,LN(M94),LN(1-M94))</f>
        <v>-0.104998031617279</v>
      </c>
      <c r="M94" s="6" t="n">
        <f aca="false">1/(1+EXP(-K94))</f>
        <v>0.0996737052287567</v>
      </c>
    </row>
    <row r="95" customFormat="false" ht="15" hidden="false" customHeight="false" outlineLevel="0" collapsed="false">
      <c r="A95" s="4" t="n">
        <v>94</v>
      </c>
      <c r="B95" s="4" t="n">
        <v>43</v>
      </c>
      <c r="C95" s="4" t="n">
        <v>89</v>
      </c>
      <c r="D95" s="4" t="n">
        <v>0</v>
      </c>
      <c r="E95" s="4" t="n">
        <v>2</v>
      </c>
      <c r="F95" s="4" t="n">
        <v>0</v>
      </c>
      <c r="G95" s="5" t="n">
        <f aca="false">LOOKUP(B95,'WOE &amp; IV'!$B$5:$B$9,'WOE &amp; IV'!$H$5:$H$9)</f>
        <v>0.218255430312074</v>
      </c>
      <c r="H95" s="5" t="n">
        <f aca="false">LOOKUP(C95,'WOE &amp; IV'!$B$14:$B$18,'WOE &amp; IV'!$H$14:$H$18)</f>
        <v>-0.171825195660813</v>
      </c>
      <c r="I95" s="5" t="n">
        <f aca="false">LOOKUP(D95,'WOE &amp; IV'!$B$23:$B$26,'WOE &amp; IV'!$H$23:$H$26)</f>
        <v>0.552846198833581</v>
      </c>
      <c r="J95" s="5" t="n">
        <f aca="false">LOOKUP(E95,'WOE &amp; IV'!$B$31:$B$34,'WOE &amp; IV'!$H$31:$H$34)</f>
        <v>-0.0820085521567092</v>
      </c>
      <c r="K95" s="5" t="n">
        <f aca="false">Model!$B$4+Model!$B$5*G95+Model!$B$6*H95+Model!$B$7*I95+Model!$B$8*J95</f>
        <v>-1.75598069458743</v>
      </c>
      <c r="L95" s="6" t="n">
        <f aca="false">IF(F95=1,LN(M95),LN(1-M95))</f>
        <v>-0.159340977938033</v>
      </c>
      <c r="M95" s="6" t="n">
        <f aca="false">1/(1+EXP(-K95))</f>
        <v>0.147294444388917</v>
      </c>
    </row>
    <row r="96" customFormat="false" ht="15" hidden="false" customHeight="false" outlineLevel="0" collapsed="false">
      <c r="A96" s="4" t="n">
        <v>95</v>
      </c>
      <c r="B96" s="4" t="n">
        <v>2.8</v>
      </c>
      <c r="C96" s="4" t="n">
        <v>200</v>
      </c>
      <c r="D96" s="4" t="n">
        <v>1</v>
      </c>
      <c r="E96" s="4" t="n">
        <v>2</v>
      </c>
      <c r="F96" s="4" t="n">
        <v>0</v>
      </c>
      <c r="G96" s="5" t="n">
        <f aca="false">LOOKUP(B96,'WOE &amp; IV'!$B$5:$B$9,'WOE &amp; IV'!$H$5:$H$9)</f>
        <v>1.45548484153941</v>
      </c>
      <c r="H96" s="5" t="n">
        <f aca="false">LOOKUP(C96,'WOE &amp; IV'!$B$14:$B$18,'WOE &amp; IV'!$H$14:$H$18)</f>
        <v>0.149360747248786</v>
      </c>
      <c r="I96" s="5" t="n">
        <f aca="false">LOOKUP(D96,'WOE &amp; IV'!$B$23:$B$26,'WOE &amp; IV'!$H$23:$H$26)</f>
        <v>-0.479121632008246</v>
      </c>
      <c r="J96" s="5" t="n">
        <f aca="false">LOOKUP(E96,'WOE &amp; IV'!$B$31:$B$34,'WOE &amp; IV'!$H$31:$H$34)</f>
        <v>-0.0820085521567092</v>
      </c>
      <c r="K96" s="5" t="n">
        <f aca="false">Model!$B$4+Model!$B$5*G96+Model!$B$6*H96+Model!$B$7*I96+Model!$B$8*J96</f>
        <v>-2.35944529778892</v>
      </c>
      <c r="L96" s="6" t="n">
        <f aca="false">IF(F96=1,LN(M96),LN(1-M96))</f>
        <v>-0.0902726151294384</v>
      </c>
      <c r="M96" s="6" t="n">
        <f aca="false">1/(1+EXP(-K96))</f>
        <v>0.0863179322389983</v>
      </c>
    </row>
    <row r="97" customFormat="false" ht="15" hidden="false" customHeight="false" outlineLevel="0" collapsed="false">
      <c r="A97" s="4" t="n">
        <v>96</v>
      </c>
      <c r="B97" s="4" t="n">
        <v>8.8</v>
      </c>
      <c r="C97" s="4" t="n">
        <v>170</v>
      </c>
      <c r="D97" s="4" t="n">
        <v>1</v>
      </c>
      <c r="E97" s="4" t="n">
        <v>0</v>
      </c>
      <c r="F97" s="4" t="n">
        <v>0</v>
      </c>
      <c r="G97" s="5" t="n">
        <f aca="false">LOOKUP(B97,'WOE &amp; IV'!$B$5:$B$9,'WOE &amp; IV'!$H$5:$H$9)</f>
        <v>1.45548484153941</v>
      </c>
      <c r="H97" s="5" t="n">
        <f aca="false">LOOKUP(C97,'WOE &amp; IV'!$B$14:$B$18,'WOE &amp; IV'!$H$14:$H$18)</f>
        <v>0.149360747248786</v>
      </c>
      <c r="I97" s="5" t="n">
        <f aca="false">LOOKUP(D97,'WOE &amp; IV'!$B$23:$B$26,'WOE &amp; IV'!$H$23:$H$26)</f>
        <v>-0.479121632008246</v>
      </c>
      <c r="J97" s="5" t="n">
        <f aca="false">LOOKUP(E97,'WOE &amp; IV'!$B$31:$B$34,'WOE &amp; IV'!$H$31:$H$34)</f>
        <v>0.255618819166126</v>
      </c>
      <c r="K97" s="5" t="n">
        <f aca="false">Model!$B$4+Model!$B$5*G97+Model!$B$6*H97+Model!$B$7*I97+Model!$B$8*J97</f>
        <v>-2.75980383470354</v>
      </c>
      <c r="L97" s="6" t="n">
        <f aca="false">IF(F97=1,LN(M97),LN(1-M97))</f>
        <v>-0.0613812157397461</v>
      </c>
      <c r="M97" s="6" t="n">
        <f aca="false">1/(1+EXP(-K97))</f>
        <v>0.0595353484972222</v>
      </c>
    </row>
    <row r="98" customFormat="false" ht="15" hidden="false" customHeight="false" outlineLevel="0" collapsed="false">
      <c r="A98" s="4" t="n">
        <v>97</v>
      </c>
      <c r="B98" s="4" t="n">
        <v>11.9</v>
      </c>
      <c r="C98" s="4" t="n">
        <v>342</v>
      </c>
      <c r="D98" s="4" t="n">
        <v>0</v>
      </c>
      <c r="E98" s="4" t="n">
        <v>2</v>
      </c>
      <c r="F98" s="4" t="n">
        <v>0</v>
      </c>
      <c r="G98" s="5" t="n">
        <f aca="false">LOOKUP(B98,'WOE &amp; IV'!$B$5:$B$9,'WOE &amp; IV'!$H$5:$H$9)</f>
        <v>0.721515666459208</v>
      </c>
      <c r="H98" s="5" t="n">
        <f aca="false">LOOKUP(C98,'WOE &amp; IV'!$B$14:$B$18,'WOE &amp; IV'!$H$14:$H$18)</f>
        <v>1.40669467736998</v>
      </c>
      <c r="I98" s="5" t="n">
        <f aca="false">LOOKUP(D98,'WOE &amp; IV'!$B$23:$B$26,'WOE &amp; IV'!$H$23:$H$26)</f>
        <v>0.552846198833581</v>
      </c>
      <c r="J98" s="5" t="n">
        <f aca="false">LOOKUP(E98,'WOE &amp; IV'!$B$31:$B$34,'WOE &amp; IV'!$H$31:$H$34)</f>
        <v>-0.0820085521567092</v>
      </c>
      <c r="K98" s="5" t="n">
        <f aca="false">Model!$B$4+Model!$B$5*G98+Model!$B$6*H98+Model!$B$7*I98+Model!$B$8*J98</f>
        <v>-4.52174175457496</v>
      </c>
      <c r="L98" s="6" t="n">
        <f aca="false">IF(F98=1,LN(M98),LN(1-M98))</f>
        <v>-0.0108114195833392</v>
      </c>
      <c r="M98" s="6" t="n">
        <f aca="false">1/(1+EXP(-K98))</f>
        <v>0.0107531862372871</v>
      </c>
    </row>
    <row r="99" customFormat="false" ht="15" hidden="false" customHeight="false" outlineLevel="0" collapsed="false">
      <c r="A99" s="4" t="n">
        <v>98</v>
      </c>
      <c r="B99" s="4" t="n">
        <v>20.1</v>
      </c>
      <c r="C99" s="4" t="n">
        <v>44</v>
      </c>
      <c r="D99" s="4" t="n">
        <v>0</v>
      </c>
      <c r="E99" s="4" t="n">
        <v>2</v>
      </c>
      <c r="F99" s="4" t="n">
        <v>0</v>
      </c>
      <c r="G99" s="5" t="n">
        <f aca="false">LOOKUP(B99,'WOE &amp; IV'!$B$5:$B$9,'WOE &amp; IV'!$H$5:$H$9)</f>
        <v>0.721515666459208</v>
      </c>
      <c r="H99" s="5" t="n">
        <f aca="false">LOOKUP(C99,'WOE &amp; IV'!$B$14:$B$18,'WOE &amp; IV'!$H$14:$H$18)</f>
        <v>-0.18579367675035</v>
      </c>
      <c r="I99" s="5" t="n">
        <f aca="false">LOOKUP(D99,'WOE &amp; IV'!$B$23:$B$26,'WOE &amp; IV'!$H$23:$H$26)</f>
        <v>0.552846198833581</v>
      </c>
      <c r="J99" s="5" t="n">
        <f aca="false">LOOKUP(E99,'WOE &amp; IV'!$B$31:$B$34,'WOE &amp; IV'!$H$31:$H$34)</f>
        <v>-0.0820085521567092</v>
      </c>
      <c r="K99" s="5" t="n">
        <f aca="false">Model!$B$4+Model!$B$5*G99+Model!$B$6*H99+Model!$B$7*I99+Model!$B$8*J99</f>
        <v>-2.31598613528289</v>
      </c>
      <c r="L99" s="6" t="n">
        <f aca="false">IF(F99=1,LN(M99),LN(1-M99))</f>
        <v>-0.0940992971551728</v>
      </c>
      <c r="M99" s="6" t="n">
        <f aca="false">1/(1+EXP(-K99))</f>
        <v>0.089807621760415</v>
      </c>
    </row>
    <row r="100" customFormat="false" ht="15" hidden="false" customHeight="false" outlineLevel="0" collapsed="false">
      <c r="A100" s="4" t="n">
        <v>99</v>
      </c>
      <c r="B100" s="4" t="n">
        <v>55</v>
      </c>
      <c r="C100" s="4" t="n">
        <v>38</v>
      </c>
      <c r="D100" s="4" t="n">
        <v>0</v>
      </c>
      <c r="E100" s="4" t="n">
        <v>0</v>
      </c>
      <c r="F100" s="4" t="n">
        <v>0</v>
      </c>
      <c r="G100" s="5" t="n">
        <f aca="false">LOOKUP(B100,'WOE &amp; IV'!$B$5:$B$9,'WOE &amp; IV'!$H$5:$H$9)</f>
        <v>0.218255430312074</v>
      </c>
      <c r="H100" s="5" t="n">
        <f aca="false">LOOKUP(C100,'WOE &amp; IV'!$B$14:$B$18,'WOE &amp; IV'!$H$14:$H$18)</f>
        <v>-0.18579367675035</v>
      </c>
      <c r="I100" s="5" t="n">
        <f aca="false">LOOKUP(D100,'WOE &amp; IV'!$B$23:$B$26,'WOE &amp; IV'!$H$23:$H$26)</f>
        <v>0.552846198833581</v>
      </c>
      <c r="J100" s="5" t="n">
        <f aca="false">LOOKUP(E100,'WOE &amp; IV'!$B$31:$B$34,'WOE &amp; IV'!$H$31:$H$34)</f>
        <v>0.255618819166126</v>
      </c>
      <c r="K100" s="5" t="n">
        <f aca="false">Model!$B$4+Model!$B$5*G100+Model!$B$6*H100+Model!$B$7*I100+Model!$B$8*J100</f>
        <v>-2.13699148834493</v>
      </c>
      <c r="L100" s="6" t="n">
        <f aca="false">IF(F100=1,LN(M100),LN(1-M100))</f>
        <v>-0.111549730671182</v>
      </c>
      <c r="M100" s="6" t="n">
        <f aca="false">1/(1+EXP(-K100))</f>
        <v>0.105553091147911</v>
      </c>
    </row>
    <row r="101" customFormat="false" ht="15" hidden="false" customHeight="false" outlineLevel="0" collapsed="false">
      <c r="A101" s="4" t="n">
        <v>100</v>
      </c>
      <c r="B101" s="4" t="n">
        <v>22.4</v>
      </c>
      <c r="C101" s="4" t="n">
        <v>67</v>
      </c>
      <c r="D101" s="4" t="n">
        <v>2</v>
      </c>
      <c r="E101" s="4" t="n">
        <v>1</v>
      </c>
      <c r="F101" s="4" t="n">
        <v>0</v>
      </c>
      <c r="G101" s="5" t="n">
        <f aca="false">LOOKUP(B101,'WOE &amp; IV'!$B$5:$B$9,'WOE &amp; IV'!$H$5:$H$9)</f>
        <v>0.721515666459208</v>
      </c>
      <c r="H101" s="5" t="n">
        <f aca="false">LOOKUP(C101,'WOE &amp; IV'!$B$14:$B$18,'WOE &amp; IV'!$H$14:$H$18)</f>
        <v>-0.171825195660813</v>
      </c>
      <c r="I101" s="5" t="n">
        <f aca="false">LOOKUP(D101,'WOE &amp; IV'!$B$23:$B$26,'WOE &amp; IV'!$H$23:$H$26)</f>
        <v>-1.2525653595628</v>
      </c>
      <c r="J101" s="5" t="n">
        <f aca="false">LOOKUP(E101,'WOE &amp; IV'!$B$31:$B$34,'WOE &amp; IV'!$H$31:$H$34)</f>
        <v>-0.102296734208726</v>
      </c>
      <c r="K101" s="5" t="n">
        <f aca="false">Model!$B$4+Model!$B$5*G101+Model!$B$6*H101+Model!$B$7*I101+Model!$B$8*J101</f>
        <v>-0.0969388757895645</v>
      </c>
      <c r="L101" s="6" t="n">
        <f aca="false">IF(F101=1,LN(M101),LN(1-M101))</f>
        <v>-0.645851926229124</v>
      </c>
      <c r="M101" s="6" t="n">
        <f aca="false">1/(1+EXP(-K101))</f>
        <v>0.475784241334179</v>
      </c>
    </row>
    <row r="102" customFormat="false" ht="15" hidden="false" customHeight="false" outlineLevel="0" collapsed="false">
      <c r="A102" s="4" t="n">
        <v>101</v>
      </c>
      <c r="B102" s="4" t="n">
        <v>35.5</v>
      </c>
      <c r="C102" s="4" t="n">
        <v>92</v>
      </c>
      <c r="D102" s="4" t="n">
        <v>1</v>
      </c>
      <c r="E102" s="4" t="n">
        <v>0</v>
      </c>
      <c r="F102" s="4" t="n">
        <v>0</v>
      </c>
      <c r="G102" s="5" t="n">
        <f aca="false">LOOKUP(B102,'WOE &amp; IV'!$B$5:$B$9,'WOE &amp; IV'!$H$5:$H$9)</f>
        <v>0.218255430312074</v>
      </c>
      <c r="H102" s="5" t="n">
        <f aca="false">LOOKUP(C102,'WOE &amp; IV'!$B$14:$B$18,'WOE &amp; IV'!$H$14:$H$18)</f>
        <v>-0.171825195660813</v>
      </c>
      <c r="I102" s="5" t="n">
        <f aca="false">LOOKUP(D102,'WOE &amp; IV'!$B$23:$B$26,'WOE &amp; IV'!$H$23:$H$26)</f>
        <v>-0.479121632008246</v>
      </c>
      <c r="J102" s="5" t="n">
        <f aca="false">LOOKUP(E102,'WOE &amp; IV'!$B$31:$B$34,'WOE &amp; IV'!$H$31:$H$34)</f>
        <v>0.255618819166126</v>
      </c>
      <c r="K102" s="5" t="n">
        <f aca="false">Model!$B$4+Model!$B$5*G102+Model!$B$6*H102+Model!$B$7*I102+Model!$B$8*J102</f>
        <v>-0.890630686974545</v>
      </c>
      <c r="L102" s="6" t="n">
        <f aca="false">IF(F102=1,LN(M102),LN(1-M102))</f>
        <v>-0.343871111013757</v>
      </c>
      <c r="M102" s="6" t="n">
        <f aca="false">1/(1+EXP(-K102))</f>
        <v>0.290979692930886</v>
      </c>
    </row>
    <row r="103" customFormat="false" ht="15" hidden="false" customHeight="false" outlineLevel="0" collapsed="false">
      <c r="A103" s="4" t="n">
        <v>102</v>
      </c>
      <c r="B103" s="4" t="n">
        <v>77.5</v>
      </c>
      <c r="C103" s="4" t="n">
        <v>56</v>
      </c>
      <c r="D103" s="4" t="n">
        <v>0</v>
      </c>
      <c r="E103" s="4" t="n">
        <v>1</v>
      </c>
      <c r="F103" s="4" t="n">
        <v>0</v>
      </c>
      <c r="G103" s="5" t="n">
        <f aca="false">LOOKUP(B103,'WOE &amp; IV'!$B$5:$B$9,'WOE &amp; IV'!$H$5:$H$9)</f>
        <v>-0.907531990639555</v>
      </c>
      <c r="H103" s="5" t="n">
        <f aca="false">LOOKUP(C103,'WOE &amp; IV'!$B$14:$B$18,'WOE &amp; IV'!$H$14:$H$18)</f>
        <v>-0.18579367675035</v>
      </c>
      <c r="I103" s="5" t="n">
        <f aca="false">LOOKUP(D103,'WOE &amp; IV'!$B$23:$B$26,'WOE &amp; IV'!$H$23:$H$26)</f>
        <v>0.552846198833581</v>
      </c>
      <c r="J103" s="5" t="n">
        <f aca="false">LOOKUP(E103,'WOE &amp; IV'!$B$31:$B$34,'WOE &amp; IV'!$H$31:$H$34)</f>
        <v>-0.102296734208726</v>
      </c>
      <c r="K103" s="5" t="n">
        <f aca="false">Model!$B$4+Model!$B$5*G103+Model!$B$6*H103+Model!$B$7*I103+Model!$B$8*J103</f>
        <v>-0.416568746153514</v>
      </c>
      <c r="L103" s="6" t="n">
        <f aca="false">IF(F103=1,LN(M103),LN(1-M103))</f>
        <v>-0.506398952422627</v>
      </c>
      <c r="M103" s="6" t="n">
        <f aca="false">1/(1+EXP(-K103))</f>
        <v>0.397338109884371</v>
      </c>
    </row>
    <row r="104" customFormat="false" ht="15" hidden="false" customHeight="false" outlineLevel="0" collapsed="false">
      <c r="A104" s="4" t="n">
        <v>103</v>
      </c>
      <c r="B104" s="4" t="n">
        <v>36.1</v>
      </c>
      <c r="C104" s="4" t="n">
        <v>46</v>
      </c>
      <c r="D104" s="4" t="n">
        <v>0</v>
      </c>
      <c r="E104" s="4" t="n">
        <v>0</v>
      </c>
      <c r="F104" s="4" t="n">
        <v>0</v>
      </c>
      <c r="G104" s="5" t="n">
        <f aca="false">LOOKUP(B104,'WOE &amp; IV'!$B$5:$B$9,'WOE &amp; IV'!$H$5:$H$9)</f>
        <v>0.218255430312074</v>
      </c>
      <c r="H104" s="5" t="n">
        <f aca="false">LOOKUP(C104,'WOE &amp; IV'!$B$14:$B$18,'WOE &amp; IV'!$H$14:$H$18)</f>
        <v>-0.18579367675035</v>
      </c>
      <c r="I104" s="5" t="n">
        <f aca="false">LOOKUP(D104,'WOE &amp; IV'!$B$23:$B$26,'WOE &amp; IV'!$H$23:$H$26)</f>
        <v>0.552846198833581</v>
      </c>
      <c r="J104" s="5" t="n">
        <f aca="false">LOOKUP(E104,'WOE &amp; IV'!$B$31:$B$34,'WOE &amp; IV'!$H$31:$H$34)</f>
        <v>0.255618819166126</v>
      </c>
      <c r="K104" s="5" t="n">
        <f aca="false">Model!$B$4+Model!$B$5*G104+Model!$B$6*H104+Model!$B$7*I104+Model!$B$8*J104</f>
        <v>-2.13699148834493</v>
      </c>
      <c r="L104" s="6" t="n">
        <f aca="false">IF(F104=1,LN(M104),LN(1-M104))</f>
        <v>-0.111549730671182</v>
      </c>
      <c r="M104" s="6" t="n">
        <f aca="false">1/(1+EXP(-K104))</f>
        <v>0.105553091147911</v>
      </c>
    </row>
    <row r="105" customFormat="false" ht="15" hidden="false" customHeight="false" outlineLevel="0" collapsed="false">
      <c r="A105" s="4" t="n">
        <v>104</v>
      </c>
      <c r="B105" s="4" t="n">
        <v>63.4</v>
      </c>
      <c r="C105" s="4" t="n">
        <v>125</v>
      </c>
      <c r="D105" s="4" t="n">
        <v>0</v>
      </c>
      <c r="E105" s="4" t="n">
        <v>1</v>
      </c>
      <c r="F105" s="4" t="n">
        <v>1</v>
      </c>
      <c r="G105" s="5" t="n">
        <f aca="false">LOOKUP(B105,'WOE &amp; IV'!$B$5:$B$9,'WOE &amp; IV'!$H$5:$H$9)</f>
        <v>-0.907531990639555</v>
      </c>
      <c r="H105" s="5" t="n">
        <f aca="false">LOOKUP(C105,'WOE &amp; IV'!$B$14:$B$18,'WOE &amp; IV'!$H$14:$H$18)</f>
        <v>0.149360747248786</v>
      </c>
      <c r="I105" s="5" t="n">
        <f aca="false">LOOKUP(D105,'WOE &amp; IV'!$B$23:$B$26,'WOE &amp; IV'!$H$23:$H$26)</f>
        <v>0.552846198833581</v>
      </c>
      <c r="J105" s="5" t="n">
        <f aca="false">LOOKUP(E105,'WOE &amp; IV'!$B$31:$B$34,'WOE &amp; IV'!$H$31:$H$34)</f>
        <v>-0.102296734208726</v>
      </c>
      <c r="K105" s="5" t="n">
        <f aca="false">Model!$B$4+Model!$B$5*G105+Model!$B$6*H105+Model!$B$7*I105+Model!$B$8*J105</f>
        <v>-0.880791138834718</v>
      </c>
      <c r="L105" s="6" t="n">
        <f aca="false">IF(F105=1,LN(M105),LN(1-M105))</f>
        <v>-1.22753535937122</v>
      </c>
      <c r="M105" s="6" t="n">
        <f aca="false">1/(1+EXP(-K105))</f>
        <v>0.293013862331912</v>
      </c>
    </row>
    <row r="106" customFormat="false" ht="15" hidden="false" customHeight="false" outlineLevel="0" collapsed="false">
      <c r="A106" s="4" t="n">
        <v>105</v>
      </c>
      <c r="B106" s="4" t="n">
        <v>21.7</v>
      </c>
      <c r="C106" s="4" t="n">
        <v>67</v>
      </c>
      <c r="D106" s="4" t="n">
        <v>1</v>
      </c>
      <c r="E106" s="4" t="n">
        <v>5</v>
      </c>
      <c r="F106" s="4" t="n">
        <v>1</v>
      </c>
      <c r="G106" s="5" t="n">
        <f aca="false">LOOKUP(B106,'WOE &amp; IV'!$B$5:$B$9,'WOE &amp; IV'!$H$5:$H$9)</f>
        <v>0.721515666459208</v>
      </c>
      <c r="H106" s="5" t="n">
        <f aca="false">LOOKUP(C106,'WOE &amp; IV'!$B$14:$B$18,'WOE &amp; IV'!$H$14:$H$18)</f>
        <v>-0.171825195660813</v>
      </c>
      <c r="I106" s="5" t="n">
        <f aca="false">LOOKUP(D106,'WOE &amp; IV'!$B$23:$B$26,'WOE &amp; IV'!$H$23:$H$26)</f>
        <v>-0.479121632008246</v>
      </c>
      <c r="J106" s="5" t="n">
        <f aca="false">LOOKUP(E106,'WOE &amp; IV'!$B$31:$B$34,'WOE &amp; IV'!$H$31:$H$34)</f>
        <v>-0.28220740641837</v>
      </c>
      <c r="K106" s="5" t="n">
        <f aca="false">Model!$B$4+Model!$B$5*G106+Model!$B$6*H106+Model!$B$7*I106+Model!$B$8*J106</f>
        <v>-0.83222953252903</v>
      </c>
      <c r="L106" s="6" t="n">
        <f aca="false">IF(F106=1,LN(M106),LN(1-M106))</f>
        <v>-1.19344886332871</v>
      </c>
      <c r="M106" s="6" t="n">
        <f aca="false">1/(1+EXP(-K106))</f>
        <v>0.303173853731013</v>
      </c>
    </row>
    <row r="107" customFormat="false" ht="15" hidden="false" customHeight="false" outlineLevel="0" collapsed="false">
      <c r="A107" s="4" t="n">
        <v>106</v>
      </c>
      <c r="B107" s="4" t="n">
        <v>39.9</v>
      </c>
      <c r="C107" s="4" t="n">
        <v>54</v>
      </c>
      <c r="D107" s="4" t="n">
        <v>0</v>
      </c>
      <c r="E107" s="4" t="n">
        <v>1</v>
      </c>
      <c r="F107" s="4" t="n">
        <v>0</v>
      </c>
      <c r="G107" s="5" t="n">
        <f aca="false">LOOKUP(B107,'WOE &amp; IV'!$B$5:$B$9,'WOE &amp; IV'!$H$5:$H$9)</f>
        <v>0.218255430312074</v>
      </c>
      <c r="H107" s="5" t="n">
        <f aca="false">LOOKUP(C107,'WOE &amp; IV'!$B$14:$B$18,'WOE &amp; IV'!$H$14:$H$18)</f>
        <v>-0.18579367675035</v>
      </c>
      <c r="I107" s="5" t="n">
        <f aca="false">LOOKUP(D107,'WOE &amp; IV'!$B$23:$B$26,'WOE &amp; IV'!$H$23:$H$26)</f>
        <v>0.552846198833581</v>
      </c>
      <c r="J107" s="5" t="n">
        <f aca="false">LOOKUP(E107,'WOE &amp; IV'!$B$31:$B$34,'WOE &amp; IV'!$H$31:$H$34)</f>
        <v>-0.102296734208726</v>
      </c>
      <c r="K107" s="5" t="n">
        <f aca="false">Model!$B$4+Model!$B$5*G107+Model!$B$6*H107+Model!$B$7*I107+Model!$B$8*J107</f>
        <v>-1.71257522515303</v>
      </c>
      <c r="L107" s="6" t="n">
        <f aca="false">IF(F107=1,LN(M107),LN(1-M107))</f>
        <v>-0.165853890768698</v>
      </c>
      <c r="M107" s="6" t="n">
        <f aca="false">1/(1+EXP(-K107))</f>
        <v>0.152829995494673</v>
      </c>
    </row>
    <row r="108" customFormat="false" ht="15" hidden="false" customHeight="false" outlineLevel="0" collapsed="false">
      <c r="A108" s="4" t="n">
        <v>107</v>
      </c>
      <c r="B108" s="4" t="n">
        <v>21.2</v>
      </c>
      <c r="C108" s="4" t="n">
        <v>27</v>
      </c>
      <c r="D108" s="4" t="n">
        <v>0</v>
      </c>
      <c r="E108" s="4" t="n">
        <v>2</v>
      </c>
      <c r="F108" s="4" t="n">
        <v>1</v>
      </c>
      <c r="G108" s="5" t="n">
        <f aca="false">LOOKUP(B108,'WOE &amp; IV'!$B$5:$B$9,'WOE &amp; IV'!$H$5:$H$9)</f>
        <v>0.721515666459208</v>
      </c>
      <c r="H108" s="5" t="n">
        <f aca="false">LOOKUP(C108,'WOE &amp; IV'!$B$14:$B$18,'WOE &amp; IV'!$H$14:$H$18)</f>
        <v>-0.18579367675035</v>
      </c>
      <c r="I108" s="5" t="n">
        <f aca="false">LOOKUP(D108,'WOE &amp; IV'!$B$23:$B$26,'WOE &amp; IV'!$H$23:$H$26)</f>
        <v>0.552846198833581</v>
      </c>
      <c r="J108" s="5" t="n">
        <f aca="false">LOOKUP(E108,'WOE &amp; IV'!$B$31:$B$34,'WOE &amp; IV'!$H$31:$H$34)</f>
        <v>-0.0820085521567092</v>
      </c>
      <c r="K108" s="5" t="n">
        <f aca="false">Model!$B$4+Model!$B$5*G108+Model!$B$6*H108+Model!$B$7*I108+Model!$B$8*J108</f>
        <v>-2.31598613528289</v>
      </c>
      <c r="L108" s="6" t="n">
        <f aca="false">IF(F108=1,LN(M108),LN(1-M108))</f>
        <v>-2.41008543243806</v>
      </c>
      <c r="M108" s="6" t="n">
        <f aca="false">1/(1+EXP(-K108))</f>
        <v>0.089807621760415</v>
      </c>
    </row>
    <row r="109" customFormat="false" ht="15" hidden="false" customHeight="false" outlineLevel="0" collapsed="false">
      <c r="A109" s="4" t="n">
        <v>108</v>
      </c>
      <c r="B109" s="4" t="n">
        <v>36.5</v>
      </c>
      <c r="C109" s="4" t="n">
        <v>7</v>
      </c>
      <c r="D109" s="4" t="n">
        <v>0</v>
      </c>
      <c r="E109" s="4" t="n">
        <v>0</v>
      </c>
      <c r="F109" s="4" t="n">
        <v>0</v>
      </c>
      <c r="G109" s="5" t="n">
        <f aca="false">LOOKUP(B109,'WOE &amp; IV'!$B$5:$B$9,'WOE &amp; IV'!$H$5:$H$9)</f>
        <v>0.218255430312074</v>
      </c>
      <c r="H109" s="5" t="n">
        <f aca="false">LOOKUP(C109,'WOE &amp; IV'!$B$14:$B$18,'WOE &amp; IV'!$H$14:$H$18)</f>
        <v>-0.498509425915863</v>
      </c>
      <c r="I109" s="5" t="n">
        <f aca="false">LOOKUP(D109,'WOE &amp; IV'!$B$23:$B$26,'WOE &amp; IV'!$H$23:$H$26)</f>
        <v>0.552846198833581</v>
      </c>
      <c r="J109" s="5" t="n">
        <f aca="false">LOOKUP(E109,'WOE &amp; IV'!$B$31:$B$34,'WOE &amp; IV'!$H$31:$H$34)</f>
        <v>0.255618819166126</v>
      </c>
      <c r="K109" s="5" t="n">
        <f aca="false">Model!$B$4+Model!$B$5*G109+Model!$B$6*H109+Model!$B$7*I109+Model!$B$8*J109</f>
        <v>-1.70384890417578</v>
      </c>
      <c r="L109" s="6" t="n">
        <f aca="false">IF(F109=1,LN(M109),LN(1-M109))</f>
        <v>-0.16719247392592</v>
      </c>
      <c r="M109" s="6" t="n">
        <f aca="false">1/(1+EXP(-K109))</f>
        <v>0.153963244350878</v>
      </c>
    </row>
    <row r="110" customFormat="false" ht="15" hidden="false" customHeight="false" outlineLevel="0" collapsed="false">
      <c r="A110" s="4" t="n">
        <v>109</v>
      </c>
      <c r="B110" s="4" t="n">
        <v>66</v>
      </c>
      <c r="C110" s="4" t="n">
        <v>242</v>
      </c>
      <c r="D110" s="4" t="n">
        <v>0</v>
      </c>
      <c r="E110" s="4" t="n">
        <v>2</v>
      </c>
      <c r="F110" s="4" t="n">
        <v>0</v>
      </c>
      <c r="G110" s="5" t="n">
        <f aca="false">LOOKUP(B110,'WOE &amp; IV'!$B$5:$B$9,'WOE &amp; IV'!$H$5:$H$9)</f>
        <v>-0.907531990639555</v>
      </c>
      <c r="H110" s="5" t="n">
        <f aca="false">LOOKUP(C110,'WOE &amp; IV'!$B$14:$B$18,'WOE &amp; IV'!$H$14:$H$18)</f>
        <v>1.40669467736998</v>
      </c>
      <c r="I110" s="5" t="n">
        <f aca="false">LOOKUP(D110,'WOE &amp; IV'!$B$23:$B$26,'WOE &amp; IV'!$H$23:$H$26)</f>
        <v>0.552846198833581</v>
      </c>
      <c r="J110" s="5" t="n">
        <f aca="false">LOOKUP(E110,'WOE &amp; IV'!$B$31:$B$34,'WOE &amp; IV'!$H$31:$H$34)</f>
        <v>-0.0820085521567092</v>
      </c>
      <c r="K110" s="5" t="n">
        <f aca="false">Model!$B$4+Model!$B$5*G110+Model!$B$6*H110+Model!$B$7*I110+Model!$B$8*J110</f>
        <v>-2.64638209172286</v>
      </c>
      <c r="L110" s="6" t="n">
        <f aca="false">IF(F110=1,LN(M110),LN(1-M110))</f>
        <v>-0.0685062196634217</v>
      </c>
      <c r="M110" s="6" t="n">
        <f aca="false">1/(1+EXP(-K110))</f>
        <v>0.0662123477594429</v>
      </c>
    </row>
    <row r="111" customFormat="false" ht="15" hidden="false" customHeight="false" outlineLevel="0" collapsed="false">
      <c r="A111" s="4" t="n">
        <v>110</v>
      </c>
      <c r="B111" s="4" t="n">
        <v>1.8</v>
      </c>
      <c r="C111" s="4" t="n">
        <v>237</v>
      </c>
      <c r="D111" s="4" t="n">
        <v>1</v>
      </c>
      <c r="E111" s="4" t="n">
        <v>0</v>
      </c>
      <c r="F111" s="4" t="n">
        <v>0</v>
      </c>
      <c r="G111" s="5" t="n">
        <f aca="false">LOOKUP(B111,'WOE &amp; IV'!$B$5:$B$9,'WOE &amp; IV'!$H$5:$H$9)</f>
        <v>1.45548484153941</v>
      </c>
      <c r="H111" s="5" t="n">
        <f aca="false">LOOKUP(C111,'WOE &amp; IV'!$B$14:$B$18,'WOE &amp; IV'!$H$14:$H$18)</f>
        <v>0.149360747248786</v>
      </c>
      <c r="I111" s="5" t="n">
        <f aca="false">LOOKUP(D111,'WOE &amp; IV'!$B$23:$B$26,'WOE &amp; IV'!$H$23:$H$26)</f>
        <v>-0.479121632008246</v>
      </c>
      <c r="J111" s="5" t="n">
        <f aca="false">LOOKUP(E111,'WOE &amp; IV'!$B$31:$B$34,'WOE &amp; IV'!$H$31:$H$34)</f>
        <v>0.255618819166126</v>
      </c>
      <c r="K111" s="5" t="n">
        <f aca="false">Model!$B$4+Model!$B$5*G111+Model!$B$6*H111+Model!$B$7*I111+Model!$B$8*J111</f>
        <v>-2.75980383470354</v>
      </c>
      <c r="L111" s="6" t="n">
        <f aca="false">IF(F111=1,LN(M111),LN(1-M111))</f>
        <v>-0.0613812157397461</v>
      </c>
      <c r="M111" s="6" t="n">
        <f aca="false">1/(1+EXP(-K111))</f>
        <v>0.0595353484972222</v>
      </c>
    </row>
    <row r="112" customFormat="false" ht="15" hidden="false" customHeight="false" outlineLevel="0" collapsed="false">
      <c r="A112" s="4" t="n">
        <v>111</v>
      </c>
      <c r="B112" s="4" t="n">
        <v>55.9</v>
      </c>
      <c r="C112" s="4" t="n">
        <v>174</v>
      </c>
      <c r="D112" s="4" t="n">
        <v>0</v>
      </c>
      <c r="E112" s="4" t="n">
        <v>3</v>
      </c>
      <c r="F112" s="4" t="n">
        <v>1</v>
      </c>
      <c r="G112" s="5" t="n">
        <f aca="false">LOOKUP(B112,'WOE &amp; IV'!$B$5:$B$9,'WOE &amp; IV'!$H$5:$H$9)</f>
        <v>0.218255430312074</v>
      </c>
      <c r="H112" s="5" t="n">
        <f aca="false">LOOKUP(C112,'WOE &amp; IV'!$B$14:$B$18,'WOE &amp; IV'!$H$14:$H$18)</f>
        <v>0.149360747248786</v>
      </c>
      <c r="I112" s="5" t="n">
        <f aca="false">LOOKUP(D112,'WOE &amp; IV'!$B$23:$B$26,'WOE &amp; IV'!$H$23:$H$26)</f>
        <v>0.552846198833581</v>
      </c>
      <c r="J112" s="5" t="n">
        <f aca="false">LOOKUP(E112,'WOE &amp; IV'!$B$31:$B$34,'WOE &amp; IV'!$H$31:$H$34)</f>
        <v>-0.0820085521567092</v>
      </c>
      <c r="K112" s="5" t="n">
        <f aca="false">Model!$B$4+Model!$B$5*G112+Model!$B$6*H112+Model!$B$7*I112+Model!$B$8*J112</f>
        <v>-2.20085534411151</v>
      </c>
      <c r="L112" s="6" t="n">
        <f aca="false">IF(F112=1,LN(M112),LN(1-M112))</f>
        <v>-2.30585337572879</v>
      </c>
      <c r="M112" s="6" t="n">
        <f aca="false">1/(1+EXP(-K112))</f>
        <v>0.0996737052287567</v>
      </c>
    </row>
    <row r="113" customFormat="false" ht="15" hidden="false" customHeight="false" outlineLevel="0" collapsed="false">
      <c r="A113" s="4" t="n">
        <v>112</v>
      </c>
      <c r="B113" s="4" t="n">
        <v>50.9</v>
      </c>
      <c r="C113" s="4" t="n">
        <v>146</v>
      </c>
      <c r="D113" s="4" t="n">
        <v>0</v>
      </c>
      <c r="E113" s="4" t="n">
        <v>0</v>
      </c>
      <c r="F113" s="4" t="n">
        <v>0</v>
      </c>
      <c r="G113" s="5" t="n">
        <f aca="false">LOOKUP(B113,'WOE &amp; IV'!$B$5:$B$9,'WOE &amp; IV'!$H$5:$H$9)</f>
        <v>0.218255430312074</v>
      </c>
      <c r="H113" s="5" t="n">
        <f aca="false">LOOKUP(C113,'WOE &amp; IV'!$B$14:$B$18,'WOE &amp; IV'!$H$14:$H$18)</f>
        <v>0.149360747248786</v>
      </c>
      <c r="I113" s="5" t="n">
        <f aca="false">LOOKUP(D113,'WOE &amp; IV'!$B$23:$B$26,'WOE &amp; IV'!$H$23:$H$26)</f>
        <v>0.552846198833581</v>
      </c>
      <c r="J113" s="5" t="n">
        <f aca="false">LOOKUP(E113,'WOE &amp; IV'!$B$31:$B$34,'WOE &amp; IV'!$H$31:$H$34)</f>
        <v>0.255618819166126</v>
      </c>
      <c r="K113" s="5" t="n">
        <f aca="false">Model!$B$4+Model!$B$5*G113+Model!$B$6*H113+Model!$B$7*I113+Model!$B$8*J113</f>
        <v>-2.60121388102613</v>
      </c>
      <c r="L113" s="6" t="n">
        <f aca="false">IF(F113=1,LN(M113),LN(1-M113))</f>
        <v>-0.0715608135507159</v>
      </c>
      <c r="M113" s="6" t="n">
        <f aca="false">1/(1+EXP(-K113))</f>
        <v>0.0690603378729707</v>
      </c>
    </row>
    <row r="114" customFormat="false" ht="15" hidden="false" customHeight="false" outlineLevel="0" collapsed="false">
      <c r="A114" s="4" t="n">
        <v>113</v>
      </c>
      <c r="B114" s="4" t="n">
        <v>30.1</v>
      </c>
      <c r="C114" s="4" t="n">
        <v>62</v>
      </c>
      <c r="D114" s="4" t="n">
        <v>0</v>
      </c>
      <c r="E114" s="4" t="n">
        <v>0</v>
      </c>
      <c r="F114" s="4" t="n">
        <v>0</v>
      </c>
      <c r="G114" s="5" t="n">
        <f aca="false">LOOKUP(B114,'WOE &amp; IV'!$B$5:$B$9,'WOE &amp; IV'!$H$5:$H$9)</f>
        <v>0.218255430312074</v>
      </c>
      <c r="H114" s="5" t="n">
        <f aca="false">LOOKUP(C114,'WOE &amp; IV'!$B$14:$B$18,'WOE &amp; IV'!$H$14:$H$18)</f>
        <v>-0.171825195660813</v>
      </c>
      <c r="I114" s="5" t="n">
        <f aca="false">LOOKUP(D114,'WOE &amp; IV'!$B$23:$B$26,'WOE &amp; IV'!$H$23:$H$26)</f>
        <v>0.552846198833581</v>
      </c>
      <c r="J114" s="5" t="n">
        <f aca="false">LOOKUP(E114,'WOE &amp; IV'!$B$31:$B$34,'WOE &amp; IV'!$H$31:$H$34)</f>
        <v>0.255618819166126</v>
      </c>
      <c r="K114" s="5" t="n">
        <f aca="false">Model!$B$4+Model!$B$5*G114+Model!$B$6*H114+Model!$B$7*I114+Model!$B$8*J114</f>
        <v>-2.15633923150205</v>
      </c>
      <c r="L114" s="6" t="n">
        <f aca="false">IF(F114=1,LN(M114),LN(1-M114))</f>
        <v>-0.109525097706125</v>
      </c>
      <c r="M114" s="6" t="n">
        <f aca="false">1/(1+EXP(-K114))</f>
        <v>0.103740329981978</v>
      </c>
    </row>
    <row r="115" customFormat="false" ht="15" hidden="false" customHeight="false" outlineLevel="0" collapsed="false">
      <c r="A115" s="4" t="n">
        <v>114</v>
      </c>
      <c r="B115" s="4" t="n">
        <v>8.8</v>
      </c>
      <c r="C115" s="4" t="n">
        <v>151</v>
      </c>
      <c r="D115" s="4" t="n">
        <v>0</v>
      </c>
      <c r="E115" s="4" t="n">
        <v>2</v>
      </c>
      <c r="F115" s="4" t="n">
        <v>0</v>
      </c>
      <c r="G115" s="5" t="n">
        <f aca="false">LOOKUP(B115,'WOE &amp; IV'!$B$5:$B$9,'WOE &amp; IV'!$H$5:$H$9)</f>
        <v>1.45548484153941</v>
      </c>
      <c r="H115" s="5" t="n">
        <f aca="false">LOOKUP(C115,'WOE &amp; IV'!$B$14:$B$18,'WOE &amp; IV'!$H$14:$H$18)</f>
        <v>0.149360747248786</v>
      </c>
      <c r="I115" s="5" t="n">
        <f aca="false">LOOKUP(D115,'WOE &amp; IV'!$B$23:$B$26,'WOE &amp; IV'!$H$23:$H$26)</f>
        <v>0.552846198833581</v>
      </c>
      <c r="J115" s="5" t="n">
        <f aca="false">LOOKUP(E115,'WOE &amp; IV'!$B$31:$B$34,'WOE &amp; IV'!$H$31:$H$34)</f>
        <v>-0.0820085521567092</v>
      </c>
      <c r="K115" s="5" t="n">
        <f aca="false">Model!$B$4+Model!$B$5*G115+Model!$B$6*H115+Model!$B$7*I115+Model!$B$8*J115</f>
        <v>-3.62515384231642</v>
      </c>
      <c r="L115" s="6" t="n">
        <f aca="false">IF(F115=1,LN(M115),LN(1-M115))</f>
        <v>-0.0262962021461002</v>
      </c>
      <c r="M115" s="6" t="n">
        <f aca="false">1/(1+EXP(-K115))</f>
        <v>0.0259534677980422</v>
      </c>
    </row>
    <row r="116" customFormat="false" ht="15" hidden="false" customHeight="false" outlineLevel="0" collapsed="false">
      <c r="A116" s="4" t="n">
        <v>115</v>
      </c>
      <c r="B116" s="4" t="n">
        <v>46.8</v>
      </c>
      <c r="C116" s="4" t="n">
        <v>36</v>
      </c>
      <c r="D116" s="4" t="n">
        <v>2</v>
      </c>
      <c r="E116" s="4" t="n">
        <v>1</v>
      </c>
      <c r="F116" s="4" t="n">
        <v>0</v>
      </c>
      <c r="G116" s="5" t="n">
        <f aca="false">LOOKUP(B116,'WOE &amp; IV'!$B$5:$B$9,'WOE &amp; IV'!$H$5:$H$9)</f>
        <v>0.218255430312074</v>
      </c>
      <c r="H116" s="5" t="n">
        <f aca="false">LOOKUP(C116,'WOE &amp; IV'!$B$14:$B$18,'WOE &amp; IV'!$H$14:$H$18)</f>
        <v>-0.18579367675035</v>
      </c>
      <c r="I116" s="5" t="n">
        <f aca="false">LOOKUP(D116,'WOE &amp; IV'!$B$23:$B$26,'WOE &amp; IV'!$H$23:$H$26)</f>
        <v>-1.2525653595628</v>
      </c>
      <c r="J116" s="5" t="n">
        <f aca="false">LOOKUP(E116,'WOE &amp; IV'!$B$31:$B$34,'WOE &amp; IV'!$H$31:$H$34)</f>
        <v>-0.102296734208726</v>
      </c>
      <c r="K116" s="5" t="n">
        <f aca="false">Model!$B$4+Model!$B$5*G116+Model!$B$6*H116+Model!$B$7*I116+Model!$B$8*J116</f>
        <v>0.501762051220134</v>
      </c>
      <c r="L116" s="6" t="n">
        <f aca="false">IF(F116=1,LN(M116),LN(1-M116))</f>
        <v>-0.975174154174257</v>
      </c>
      <c r="M116" s="6" t="n">
        <f aca="false">1/(1+EXP(-K116))</f>
        <v>0.622873330339985</v>
      </c>
    </row>
    <row r="117" customFormat="false" ht="15" hidden="false" customHeight="false" outlineLevel="0" collapsed="false">
      <c r="A117" s="4" t="n">
        <v>116</v>
      </c>
      <c r="B117" s="4" t="n">
        <v>31.8</v>
      </c>
      <c r="C117" s="4" t="n">
        <v>107</v>
      </c>
      <c r="D117" s="4" t="n">
        <v>1</v>
      </c>
      <c r="E117" s="4" t="n">
        <v>1</v>
      </c>
      <c r="F117" s="4" t="n">
        <v>0</v>
      </c>
      <c r="G117" s="5" t="n">
        <f aca="false">LOOKUP(B117,'WOE &amp; IV'!$B$5:$B$9,'WOE &amp; IV'!$H$5:$H$9)</f>
        <v>0.218255430312074</v>
      </c>
      <c r="H117" s="5" t="n">
        <f aca="false">LOOKUP(C117,'WOE &amp; IV'!$B$14:$B$18,'WOE &amp; IV'!$H$14:$H$18)</f>
        <v>-0.171825195660813</v>
      </c>
      <c r="I117" s="5" t="n">
        <f aca="false">LOOKUP(D117,'WOE &amp; IV'!$B$23:$B$26,'WOE &amp; IV'!$H$23:$H$26)</f>
        <v>-0.479121632008246</v>
      </c>
      <c r="J117" s="5" t="n">
        <f aca="false">LOOKUP(E117,'WOE &amp; IV'!$B$31:$B$34,'WOE &amp; IV'!$H$31:$H$34)</f>
        <v>-0.102296734208726</v>
      </c>
      <c r="K117" s="5" t="n">
        <f aca="false">Model!$B$4+Model!$B$5*G117+Model!$B$6*H117+Model!$B$7*I117+Model!$B$8*J117</f>
        <v>-0.466214423782645</v>
      </c>
      <c r="L117" s="6" t="n">
        <f aca="false">IF(F117=1,LN(M117),LN(1-M117))</f>
        <v>-0.486966902173525</v>
      </c>
      <c r="M117" s="6" t="n">
        <f aca="false">1/(1+EXP(-K117))</f>
        <v>0.385512629195571</v>
      </c>
    </row>
    <row r="118" customFormat="false" ht="15" hidden="false" customHeight="false" outlineLevel="0" collapsed="false">
      <c r="A118" s="4" t="n">
        <v>117</v>
      </c>
      <c r="B118" s="4" t="n">
        <v>50.8</v>
      </c>
      <c r="C118" s="4" t="n">
        <v>50</v>
      </c>
      <c r="D118" s="4" t="n">
        <v>1</v>
      </c>
      <c r="E118" s="4" t="n">
        <v>2</v>
      </c>
      <c r="F118" s="4" t="n">
        <v>1</v>
      </c>
      <c r="G118" s="5" t="n">
        <f aca="false">LOOKUP(B118,'WOE &amp; IV'!$B$5:$B$9,'WOE &amp; IV'!$H$5:$H$9)</f>
        <v>0.218255430312074</v>
      </c>
      <c r="H118" s="5" t="n">
        <f aca="false">LOOKUP(C118,'WOE &amp; IV'!$B$14:$B$18,'WOE &amp; IV'!$H$14:$H$18)</f>
        <v>-0.18579367675035</v>
      </c>
      <c r="I118" s="5" t="n">
        <f aca="false">LOOKUP(D118,'WOE &amp; IV'!$B$23:$B$26,'WOE &amp; IV'!$H$23:$H$26)</f>
        <v>-0.479121632008246</v>
      </c>
      <c r="J118" s="5" t="n">
        <f aca="false">LOOKUP(E118,'WOE &amp; IV'!$B$31:$B$34,'WOE &amp; IV'!$H$31:$H$34)</f>
        <v>-0.0820085521567092</v>
      </c>
      <c r="K118" s="5" t="n">
        <f aca="false">Model!$B$4+Model!$B$5*G118+Model!$B$6*H118+Model!$B$7*I118+Model!$B$8*J118</f>
        <v>-0.470924406902809</v>
      </c>
      <c r="L118" s="6" t="n">
        <f aca="false">IF(F118=1,LN(M118),LN(1-M118))</f>
        <v>-0.956078177759768</v>
      </c>
      <c r="M118" s="6" t="n">
        <f aca="false">1/(1+EXP(-K118))</f>
        <v>0.384397472242435</v>
      </c>
    </row>
    <row r="119" customFormat="false" ht="15" hidden="false" customHeight="false" outlineLevel="0" collapsed="false">
      <c r="A119" s="4" t="n">
        <v>118</v>
      </c>
      <c r="B119" s="4" t="n">
        <v>45.5</v>
      </c>
      <c r="C119" s="4" t="n">
        <v>151</v>
      </c>
      <c r="D119" s="4" t="n">
        <v>1</v>
      </c>
      <c r="E119" s="4" t="n">
        <v>2</v>
      </c>
      <c r="F119" s="4" t="n">
        <v>0</v>
      </c>
      <c r="G119" s="5" t="n">
        <f aca="false">LOOKUP(B119,'WOE &amp; IV'!$B$5:$B$9,'WOE &amp; IV'!$H$5:$H$9)</f>
        <v>0.218255430312074</v>
      </c>
      <c r="H119" s="5" t="n">
        <f aca="false">LOOKUP(C119,'WOE &amp; IV'!$B$14:$B$18,'WOE &amp; IV'!$H$14:$H$18)</f>
        <v>0.149360747248786</v>
      </c>
      <c r="I119" s="5" t="n">
        <f aca="false">LOOKUP(D119,'WOE &amp; IV'!$B$23:$B$26,'WOE &amp; IV'!$H$23:$H$26)</f>
        <v>-0.479121632008246</v>
      </c>
      <c r="J119" s="5" t="n">
        <f aca="false">LOOKUP(E119,'WOE &amp; IV'!$B$31:$B$34,'WOE &amp; IV'!$H$31:$H$34)</f>
        <v>-0.0820085521567092</v>
      </c>
      <c r="K119" s="5" t="n">
        <f aca="false">Model!$B$4+Model!$B$5*G119+Model!$B$6*H119+Model!$B$7*I119+Model!$B$8*J119</f>
        <v>-0.935146799584013</v>
      </c>
      <c r="L119" s="6" t="n">
        <f aca="false">IF(F119=1,LN(M119),LN(1-M119))</f>
        <v>-0.331120971478822</v>
      </c>
      <c r="M119" s="6" t="n">
        <f aca="false">1/(1+EXP(-K119))</f>
        <v>0.281881708045895</v>
      </c>
    </row>
    <row r="120" customFormat="false" ht="15" hidden="false" customHeight="false" outlineLevel="0" collapsed="false">
      <c r="A120" s="4" t="n">
        <v>119</v>
      </c>
      <c r="B120" s="4" t="n">
        <v>85</v>
      </c>
      <c r="C120" s="4" t="n">
        <v>275</v>
      </c>
      <c r="D120" s="4" t="n">
        <v>0</v>
      </c>
      <c r="E120" s="4" t="n">
        <v>0</v>
      </c>
      <c r="F120" s="4" t="n">
        <v>0</v>
      </c>
      <c r="G120" s="5" t="n">
        <f aca="false">LOOKUP(B120,'WOE &amp; IV'!$B$5:$B$9,'WOE &amp; IV'!$H$5:$H$9)</f>
        <v>-0.907531990639555</v>
      </c>
      <c r="H120" s="5" t="n">
        <f aca="false">LOOKUP(C120,'WOE &amp; IV'!$B$14:$B$18,'WOE &amp; IV'!$H$14:$H$18)</f>
        <v>1.40669467736998</v>
      </c>
      <c r="I120" s="5" t="n">
        <f aca="false">LOOKUP(D120,'WOE &amp; IV'!$B$23:$B$26,'WOE &amp; IV'!$H$23:$H$26)</f>
        <v>0.552846198833581</v>
      </c>
      <c r="J120" s="5" t="n">
        <f aca="false">LOOKUP(E120,'WOE &amp; IV'!$B$31:$B$34,'WOE &amp; IV'!$H$31:$H$34)</f>
        <v>0.255618819166126</v>
      </c>
      <c r="K120" s="5" t="n">
        <f aca="false">Model!$B$4+Model!$B$5*G120+Model!$B$6*H120+Model!$B$7*I120+Model!$B$8*J120</f>
        <v>-3.04674062863748</v>
      </c>
      <c r="L120" s="6" t="n">
        <f aca="false">IF(F120=1,LN(M120),LN(1-M120))</f>
        <v>-0.0464192954470289</v>
      </c>
      <c r="M120" s="6" t="n">
        <f aca="false">1/(1+EXP(-K120))</f>
        <v>0.0453583986151563</v>
      </c>
    </row>
    <row r="121" customFormat="false" ht="15" hidden="false" customHeight="false" outlineLevel="0" collapsed="false">
      <c r="A121" s="4" t="n">
        <v>120</v>
      </c>
      <c r="B121" s="4" t="n">
        <v>39</v>
      </c>
      <c r="C121" s="4" t="n">
        <v>41</v>
      </c>
      <c r="D121" s="4" t="n">
        <v>0</v>
      </c>
      <c r="E121" s="4" t="n">
        <v>1</v>
      </c>
      <c r="F121" s="4" t="n">
        <v>1</v>
      </c>
      <c r="G121" s="5" t="n">
        <f aca="false">LOOKUP(B121,'WOE &amp; IV'!$B$5:$B$9,'WOE &amp; IV'!$H$5:$H$9)</f>
        <v>0.218255430312074</v>
      </c>
      <c r="H121" s="5" t="n">
        <f aca="false">LOOKUP(C121,'WOE &amp; IV'!$B$14:$B$18,'WOE &amp; IV'!$H$14:$H$18)</f>
        <v>-0.18579367675035</v>
      </c>
      <c r="I121" s="5" t="n">
        <f aca="false">LOOKUP(D121,'WOE &amp; IV'!$B$23:$B$26,'WOE &amp; IV'!$H$23:$H$26)</f>
        <v>0.552846198833581</v>
      </c>
      <c r="J121" s="5" t="n">
        <f aca="false">LOOKUP(E121,'WOE &amp; IV'!$B$31:$B$34,'WOE &amp; IV'!$H$31:$H$34)</f>
        <v>-0.102296734208726</v>
      </c>
      <c r="K121" s="5" t="n">
        <f aca="false">Model!$B$4+Model!$B$5*G121+Model!$B$6*H121+Model!$B$7*I121+Model!$B$8*J121</f>
        <v>-1.71257522515303</v>
      </c>
      <c r="L121" s="6" t="n">
        <f aca="false">IF(F121=1,LN(M121),LN(1-M121))</f>
        <v>-1.87842911592173</v>
      </c>
      <c r="M121" s="6" t="n">
        <f aca="false">1/(1+EXP(-K121))</f>
        <v>0.152829995494673</v>
      </c>
    </row>
    <row r="122" customFormat="false" ht="15" hidden="false" customHeight="false" outlineLevel="0" collapsed="false">
      <c r="A122" s="4" t="n">
        <v>121</v>
      </c>
      <c r="B122" s="4" t="n">
        <v>19.4</v>
      </c>
      <c r="C122" s="4" t="n">
        <v>64</v>
      </c>
      <c r="D122" s="4" t="n">
        <v>0</v>
      </c>
      <c r="E122" s="4" t="n">
        <v>2</v>
      </c>
      <c r="F122" s="4" t="n">
        <v>0</v>
      </c>
      <c r="G122" s="5" t="n">
        <f aca="false">LOOKUP(B122,'WOE &amp; IV'!$B$5:$B$9,'WOE &amp; IV'!$H$5:$H$9)</f>
        <v>0.721515666459208</v>
      </c>
      <c r="H122" s="5" t="n">
        <f aca="false">LOOKUP(C122,'WOE &amp; IV'!$B$14:$B$18,'WOE &amp; IV'!$H$14:$H$18)</f>
        <v>-0.171825195660813</v>
      </c>
      <c r="I122" s="5" t="n">
        <f aca="false">LOOKUP(D122,'WOE &amp; IV'!$B$23:$B$26,'WOE &amp; IV'!$H$23:$H$26)</f>
        <v>0.552846198833581</v>
      </c>
      <c r="J122" s="5" t="n">
        <f aca="false">LOOKUP(E122,'WOE &amp; IV'!$B$31:$B$34,'WOE &amp; IV'!$H$31:$H$34)</f>
        <v>-0.0820085521567092</v>
      </c>
      <c r="K122" s="5" t="n">
        <f aca="false">Model!$B$4+Model!$B$5*G122+Model!$B$6*H122+Model!$B$7*I122+Model!$B$8*J122</f>
        <v>-2.33533387844001</v>
      </c>
      <c r="L122" s="6" t="n">
        <f aca="false">IF(F122=1,LN(M122),LN(1-M122))</f>
        <v>-0.0923769411437892</v>
      </c>
      <c r="M122" s="6" t="n">
        <f aca="false">1/(1+EXP(-K122))</f>
        <v>0.0882385956233166</v>
      </c>
    </row>
    <row r="123" customFormat="false" ht="15" hidden="false" customHeight="false" outlineLevel="0" collapsed="false">
      <c r="A123" s="4" t="n">
        <v>122</v>
      </c>
      <c r="B123" s="4" t="n">
        <v>49.5</v>
      </c>
      <c r="C123" s="4" t="n">
        <v>105</v>
      </c>
      <c r="D123" s="4" t="n">
        <v>0</v>
      </c>
      <c r="E123" s="4" t="n">
        <v>2</v>
      </c>
      <c r="F123" s="4" t="n">
        <v>0</v>
      </c>
      <c r="G123" s="5" t="n">
        <f aca="false">LOOKUP(B123,'WOE &amp; IV'!$B$5:$B$9,'WOE &amp; IV'!$H$5:$H$9)</f>
        <v>0.218255430312074</v>
      </c>
      <c r="H123" s="5" t="n">
        <f aca="false">LOOKUP(C123,'WOE &amp; IV'!$B$14:$B$18,'WOE &amp; IV'!$H$14:$H$18)</f>
        <v>-0.171825195660813</v>
      </c>
      <c r="I123" s="5" t="n">
        <f aca="false">LOOKUP(D123,'WOE &amp; IV'!$B$23:$B$26,'WOE &amp; IV'!$H$23:$H$26)</f>
        <v>0.552846198833581</v>
      </c>
      <c r="J123" s="5" t="n">
        <f aca="false">LOOKUP(E123,'WOE &amp; IV'!$B$31:$B$34,'WOE &amp; IV'!$H$31:$H$34)</f>
        <v>-0.0820085521567092</v>
      </c>
      <c r="K123" s="5" t="n">
        <f aca="false">Model!$B$4+Model!$B$5*G123+Model!$B$6*H123+Model!$B$7*I123+Model!$B$8*J123</f>
        <v>-1.75598069458743</v>
      </c>
      <c r="L123" s="6" t="n">
        <f aca="false">IF(F123=1,LN(M123),LN(1-M123))</f>
        <v>-0.159340977938033</v>
      </c>
      <c r="M123" s="6" t="n">
        <f aca="false">1/(1+EXP(-K123))</f>
        <v>0.147294444388917</v>
      </c>
    </row>
    <row r="124" customFormat="false" ht="15" hidden="false" customHeight="false" outlineLevel="0" collapsed="false">
      <c r="A124" s="4" t="n">
        <v>123</v>
      </c>
      <c r="B124" s="4" t="n">
        <v>50.5</v>
      </c>
      <c r="C124" s="4" t="n">
        <v>15</v>
      </c>
      <c r="D124" s="4" t="n">
        <v>1</v>
      </c>
      <c r="E124" s="4" t="n">
        <v>1</v>
      </c>
      <c r="F124" s="4" t="n">
        <v>0</v>
      </c>
      <c r="G124" s="5" t="n">
        <f aca="false">LOOKUP(B124,'WOE &amp; IV'!$B$5:$B$9,'WOE &amp; IV'!$H$5:$H$9)</f>
        <v>0.218255430312074</v>
      </c>
      <c r="H124" s="5" t="n">
        <f aca="false">LOOKUP(C124,'WOE &amp; IV'!$B$14:$B$18,'WOE &amp; IV'!$H$14:$H$18)</f>
        <v>-0.498509425915863</v>
      </c>
      <c r="I124" s="5" t="n">
        <f aca="false">LOOKUP(D124,'WOE &amp; IV'!$B$23:$B$26,'WOE &amp; IV'!$H$23:$H$26)</f>
        <v>-0.479121632008246</v>
      </c>
      <c r="J124" s="5" t="n">
        <f aca="false">LOOKUP(E124,'WOE &amp; IV'!$B$31:$B$34,'WOE &amp; IV'!$H$31:$H$34)</f>
        <v>-0.102296734208726</v>
      </c>
      <c r="K124" s="5" t="n">
        <f aca="false">Model!$B$4+Model!$B$5*G124+Model!$B$6*H124+Model!$B$7*I124+Model!$B$8*J124</f>
        <v>-0.0137240964563756</v>
      </c>
      <c r="L124" s="6" t="n">
        <f aca="false">IF(F124=1,LN(M124),LN(1-M124))</f>
        <v>-0.686308675999932</v>
      </c>
      <c r="M124" s="6" t="n">
        <f aca="false">1/(1+EXP(-K124))</f>
        <v>0.49656902973791</v>
      </c>
    </row>
    <row r="125" customFormat="false" ht="15" hidden="false" customHeight="false" outlineLevel="0" collapsed="false">
      <c r="A125" s="4" t="n">
        <v>124</v>
      </c>
      <c r="B125" s="4" t="n">
        <v>79</v>
      </c>
      <c r="C125" s="4" t="n">
        <v>21</v>
      </c>
      <c r="D125" s="4" t="n">
        <v>0</v>
      </c>
      <c r="E125" s="4" t="n">
        <v>2</v>
      </c>
      <c r="F125" s="4" t="n">
        <v>1</v>
      </c>
      <c r="G125" s="5" t="n">
        <f aca="false">LOOKUP(B125,'WOE &amp; IV'!$B$5:$B$9,'WOE &amp; IV'!$H$5:$H$9)</f>
        <v>-0.907531990639555</v>
      </c>
      <c r="H125" s="5" t="n">
        <f aca="false">LOOKUP(C125,'WOE &amp; IV'!$B$14:$B$18,'WOE &amp; IV'!$H$14:$H$18)</f>
        <v>-0.498509425915863</v>
      </c>
      <c r="I125" s="5" t="n">
        <f aca="false">LOOKUP(D125,'WOE &amp; IV'!$B$23:$B$26,'WOE &amp; IV'!$H$23:$H$26)</f>
        <v>0.552846198833581</v>
      </c>
      <c r="J125" s="5" t="n">
        <f aca="false">LOOKUP(E125,'WOE &amp; IV'!$B$31:$B$34,'WOE &amp; IV'!$H$31:$H$34)</f>
        <v>-0.0820085521567092</v>
      </c>
      <c r="K125" s="5" t="n">
        <f aca="false">Model!$B$4+Model!$B$5*G125+Model!$B$6*H125+Model!$B$7*I125+Model!$B$8*J125</f>
        <v>-0.00748388826164383</v>
      </c>
      <c r="L125" s="6" t="n">
        <f aca="false">IF(F125=1,LN(M125),LN(1-M125))</f>
        <v>-0.696896125747368</v>
      </c>
      <c r="M125" s="6" t="n">
        <f aca="false">1/(1+EXP(-K125))</f>
        <v>0.498129036667081</v>
      </c>
    </row>
    <row r="126" customFormat="false" ht="15" hidden="false" customHeight="false" outlineLevel="0" collapsed="false">
      <c r="A126" s="4" t="n">
        <v>125</v>
      </c>
      <c r="B126" s="4" t="n">
        <v>65.9</v>
      </c>
      <c r="C126" s="4" t="n">
        <v>270</v>
      </c>
      <c r="D126" s="4" t="n">
        <v>0</v>
      </c>
      <c r="E126" s="4" t="n">
        <v>1</v>
      </c>
      <c r="F126" s="4" t="n">
        <v>0</v>
      </c>
      <c r="G126" s="5" t="n">
        <f aca="false">LOOKUP(B126,'WOE &amp; IV'!$B$5:$B$9,'WOE &amp; IV'!$H$5:$H$9)</f>
        <v>-0.907531990639555</v>
      </c>
      <c r="H126" s="5" t="n">
        <f aca="false">LOOKUP(C126,'WOE &amp; IV'!$B$14:$B$18,'WOE &amp; IV'!$H$14:$H$18)</f>
        <v>1.40669467736998</v>
      </c>
      <c r="I126" s="5" t="n">
        <f aca="false">LOOKUP(D126,'WOE &amp; IV'!$B$23:$B$26,'WOE &amp; IV'!$H$23:$H$26)</f>
        <v>0.552846198833581</v>
      </c>
      <c r="J126" s="5" t="n">
        <f aca="false">LOOKUP(E126,'WOE &amp; IV'!$B$31:$B$34,'WOE &amp; IV'!$H$31:$H$34)</f>
        <v>-0.102296734208726</v>
      </c>
      <c r="K126" s="5" t="n">
        <f aca="false">Model!$B$4+Model!$B$5*G126+Model!$B$6*H126+Model!$B$7*I126+Model!$B$8*J126</f>
        <v>-2.62232436544558</v>
      </c>
      <c r="L126" s="6" t="n">
        <f aca="false">IF(F126=1,LN(M126),LN(1-M126))</f>
        <v>-0.0701171555321709</v>
      </c>
      <c r="M126" s="6" t="n">
        <f aca="false">1/(1+EXP(-K126))</f>
        <v>0.0677154087897178</v>
      </c>
    </row>
    <row r="127" customFormat="false" ht="15" hidden="false" customHeight="false" outlineLevel="0" collapsed="false">
      <c r="A127" s="4" t="n">
        <v>126</v>
      </c>
      <c r="B127" s="4" t="n">
        <v>53.9</v>
      </c>
      <c r="C127" s="4" t="n">
        <v>125</v>
      </c>
      <c r="D127" s="4" t="n">
        <v>0</v>
      </c>
      <c r="E127" s="4" t="n">
        <v>2</v>
      </c>
      <c r="F127" s="4" t="n">
        <v>0</v>
      </c>
      <c r="G127" s="5" t="n">
        <f aca="false">LOOKUP(B127,'WOE &amp; IV'!$B$5:$B$9,'WOE &amp; IV'!$H$5:$H$9)</f>
        <v>0.218255430312074</v>
      </c>
      <c r="H127" s="5" t="n">
        <f aca="false">LOOKUP(C127,'WOE &amp; IV'!$B$14:$B$18,'WOE &amp; IV'!$H$14:$H$18)</f>
        <v>0.149360747248786</v>
      </c>
      <c r="I127" s="5" t="n">
        <f aca="false">LOOKUP(D127,'WOE &amp; IV'!$B$23:$B$26,'WOE &amp; IV'!$H$23:$H$26)</f>
        <v>0.552846198833581</v>
      </c>
      <c r="J127" s="5" t="n">
        <f aca="false">LOOKUP(E127,'WOE &amp; IV'!$B$31:$B$34,'WOE &amp; IV'!$H$31:$H$34)</f>
        <v>-0.0820085521567092</v>
      </c>
      <c r="K127" s="5" t="n">
        <f aca="false">Model!$B$4+Model!$B$5*G127+Model!$B$6*H127+Model!$B$7*I127+Model!$B$8*J127</f>
        <v>-2.20085534411151</v>
      </c>
      <c r="L127" s="6" t="n">
        <f aca="false">IF(F127=1,LN(M127),LN(1-M127))</f>
        <v>-0.104998031617279</v>
      </c>
      <c r="M127" s="6" t="n">
        <f aca="false">1/(1+EXP(-K127))</f>
        <v>0.0996737052287567</v>
      </c>
    </row>
    <row r="128" customFormat="false" ht="15" hidden="false" customHeight="false" outlineLevel="0" collapsed="false">
      <c r="A128" s="4" t="n">
        <v>127</v>
      </c>
      <c r="B128" s="4" t="n">
        <v>81.6</v>
      </c>
      <c r="C128" s="4" t="n">
        <v>59</v>
      </c>
      <c r="D128" s="4" t="n">
        <v>1</v>
      </c>
      <c r="E128" s="4" t="n">
        <v>1</v>
      </c>
      <c r="F128" s="4" t="n">
        <v>0</v>
      </c>
      <c r="G128" s="5" t="n">
        <f aca="false">LOOKUP(B128,'WOE &amp; IV'!$B$5:$B$9,'WOE &amp; IV'!$H$5:$H$9)</f>
        <v>-0.907531990639555</v>
      </c>
      <c r="H128" s="5" t="n">
        <f aca="false">LOOKUP(C128,'WOE &amp; IV'!$B$14:$B$18,'WOE &amp; IV'!$H$14:$H$18)</f>
        <v>-0.18579367675035</v>
      </c>
      <c r="I128" s="5" t="n">
        <f aca="false">LOOKUP(D128,'WOE &amp; IV'!$B$23:$B$26,'WOE &amp; IV'!$H$23:$H$26)</f>
        <v>-0.479121632008246</v>
      </c>
      <c r="J128" s="5" t="n">
        <f aca="false">LOOKUP(E128,'WOE &amp; IV'!$B$31:$B$34,'WOE &amp; IV'!$H$31:$H$34)</f>
        <v>-0.102296734208726</v>
      </c>
      <c r="K128" s="5" t="n">
        <f aca="false">Model!$B$4+Model!$B$5*G128+Model!$B$6*H128+Model!$B$7*I128+Model!$B$8*J128</f>
        <v>0.849139798373987</v>
      </c>
      <c r="L128" s="6" t="n">
        <f aca="false">IF(F128=1,LN(M128),LN(1-M128))</f>
        <v>-1.2052625170664</v>
      </c>
      <c r="M128" s="6" t="n">
        <f aca="false">1/(1+EXP(-K128))</f>
        <v>0.700386664425525</v>
      </c>
    </row>
    <row r="129" customFormat="false" ht="15" hidden="false" customHeight="false" outlineLevel="0" collapsed="false">
      <c r="A129" s="4" t="n">
        <v>128</v>
      </c>
      <c r="B129" s="4" t="n">
        <v>15.3</v>
      </c>
      <c r="C129" s="4" t="n">
        <v>97</v>
      </c>
      <c r="D129" s="4" t="n">
        <v>0</v>
      </c>
      <c r="E129" s="4" t="n">
        <v>0</v>
      </c>
      <c r="F129" s="4" t="n">
        <v>0</v>
      </c>
      <c r="G129" s="5" t="n">
        <f aca="false">LOOKUP(B129,'WOE &amp; IV'!$B$5:$B$9,'WOE &amp; IV'!$H$5:$H$9)</f>
        <v>0.721515666459208</v>
      </c>
      <c r="H129" s="5" t="n">
        <f aca="false">LOOKUP(C129,'WOE &amp; IV'!$B$14:$B$18,'WOE &amp; IV'!$H$14:$H$18)</f>
        <v>-0.171825195660813</v>
      </c>
      <c r="I129" s="5" t="n">
        <f aca="false">LOOKUP(D129,'WOE &amp; IV'!$B$23:$B$26,'WOE &amp; IV'!$H$23:$H$26)</f>
        <v>0.552846198833581</v>
      </c>
      <c r="J129" s="5" t="n">
        <f aca="false">LOOKUP(E129,'WOE &amp; IV'!$B$31:$B$34,'WOE &amp; IV'!$H$31:$H$34)</f>
        <v>0.255618819166126</v>
      </c>
      <c r="K129" s="5" t="n">
        <f aca="false">Model!$B$4+Model!$B$5*G129+Model!$B$6*H129+Model!$B$7*I129+Model!$B$8*J129</f>
        <v>-2.73569241535463</v>
      </c>
      <c r="L129" s="6" t="n">
        <f aca="false">IF(F129=1,LN(M129),LN(1-M129))</f>
        <v>-0.0628330886981154</v>
      </c>
      <c r="M129" s="6" t="n">
        <f aca="false">1/(1+EXP(-K129))</f>
        <v>0.0608997929533568</v>
      </c>
    </row>
    <row r="130" customFormat="false" ht="15" hidden="false" customHeight="false" outlineLevel="0" collapsed="false">
      <c r="A130" s="4" t="n">
        <v>129</v>
      </c>
      <c r="B130" s="4" t="n">
        <v>29</v>
      </c>
      <c r="C130" s="4" t="n">
        <v>67</v>
      </c>
      <c r="D130" s="4" t="n">
        <v>0</v>
      </c>
      <c r="E130" s="4" t="n">
        <v>0</v>
      </c>
      <c r="F130" s="4" t="n">
        <v>0</v>
      </c>
      <c r="G130" s="5" t="n">
        <f aca="false">LOOKUP(B130,'WOE &amp; IV'!$B$5:$B$9,'WOE &amp; IV'!$H$5:$H$9)</f>
        <v>0.721515666459208</v>
      </c>
      <c r="H130" s="5" t="n">
        <f aca="false">LOOKUP(C130,'WOE &amp; IV'!$B$14:$B$18,'WOE &amp; IV'!$H$14:$H$18)</f>
        <v>-0.171825195660813</v>
      </c>
      <c r="I130" s="5" t="n">
        <f aca="false">LOOKUP(D130,'WOE &amp; IV'!$B$23:$B$26,'WOE &amp; IV'!$H$23:$H$26)</f>
        <v>0.552846198833581</v>
      </c>
      <c r="J130" s="5" t="n">
        <f aca="false">LOOKUP(E130,'WOE &amp; IV'!$B$31:$B$34,'WOE &amp; IV'!$H$31:$H$34)</f>
        <v>0.255618819166126</v>
      </c>
      <c r="K130" s="5" t="n">
        <f aca="false">Model!$B$4+Model!$B$5*G130+Model!$B$6*H130+Model!$B$7*I130+Model!$B$8*J130</f>
        <v>-2.73569241535463</v>
      </c>
      <c r="L130" s="6" t="n">
        <f aca="false">IF(F130=1,LN(M130),LN(1-M130))</f>
        <v>-0.0628330886981154</v>
      </c>
      <c r="M130" s="6" t="n">
        <f aca="false">1/(1+EXP(-K130))</f>
        <v>0.0608997929533568</v>
      </c>
    </row>
    <row r="131" customFormat="false" ht="15" hidden="false" customHeight="false" outlineLevel="0" collapsed="false">
      <c r="A131" s="4" t="n">
        <v>130</v>
      </c>
      <c r="B131" s="4" t="n">
        <v>21.8</v>
      </c>
      <c r="C131" s="4" t="n">
        <v>108</v>
      </c>
      <c r="D131" s="4" t="n">
        <v>0</v>
      </c>
      <c r="E131" s="4" t="n">
        <v>0</v>
      </c>
      <c r="F131" s="4" t="n">
        <v>1</v>
      </c>
      <c r="G131" s="5" t="n">
        <f aca="false">LOOKUP(B131,'WOE &amp; IV'!$B$5:$B$9,'WOE &amp; IV'!$H$5:$H$9)</f>
        <v>0.721515666459208</v>
      </c>
      <c r="H131" s="5" t="n">
        <f aca="false">LOOKUP(C131,'WOE &amp; IV'!$B$14:$B$18,'WOE &amp; IV'!$H$14:$H$18)</f>
        <v>-0.171825195660813</v>
      </c>
      <c r="I131" s="5" t="n">
        <f aca="false">LOOKUP(D131,'WOE &amp; IV'!$B$23:$B$26,'WOE &amp; IV'!$H$23:$H$26)</f>
        <v>0.552846198833581</v>
      </c>
      <c r="J131" s="5" t="n">
        <f aca="false">LOOKUP(E131,'WOE &amp; IV'!$B$31:$B$34,'WOE &amp; IV'!$H$31:$H$34)</f>
        <v>0.255618819166126</v>
      </c>
      <c r="K131" s="5" t="n">
        <f aca="false">Model!$B$4+Model!$B$5*G131+Model!$B$6*H131+Model!$B$7*I131+Model!$B$8*J131</f>
        <v>-2.73569241535463</v>
      </c>
      <c r="L131" s="6" t="n">
        <f aca="false">IF(F131=1,LN(M131),LN(1-M131))</f>
        <v>-2.79852550405274</v>
      </c>
      <c r="M131" s="6" t="n">
        <f aca="false">1/(1+EXP(-K131))</f>
        <v>0.0608997929533568</v>
      </c>
    </row>
    <row r="132" customFormat="false" ht="15" hidden="false" customHeight="false" outlineLevel="0" collapsed="false">
      <c r="A132" s="4" t="n">
        <v>131</v>
      </c>
      <c r="B132" s="4" t="n">
        <v>35.3</v>
      </c>
      <c r="C132" s="4" t="n">
        <v>69</v>
      </c>
      <c r="D132" s="4" t="n">
        <v>0</v>
      </c>
      <c r="E132" s="4" t="n">
        <v>2</v>
      </c>
      <c r="F132" s="4" t="n">
        <v>0</v>
      </c>
      <c r="G132" s="5" t="n">
        <f aca="false">LOOKUP(B132,'WOE &amp; IV'!$B$5:$B$9,'WOE &amp; IV'!$H$5:$H$9)</f>
        <v>0.218255430312074</v>
      </c>
      <c r="H132" s="5" t="n">
        <f aca="false">LOOKUP(C132,'WOE &amp; IV'!$B$14:$B$18,'WOE &amp; IV'!$H$14:$H$18)</f>
        <v>-0.171825195660813</v>
      </c>
      <c r="I132" s="5" t="n">
        <f aca="false">LOOKUP(D132,'WOE &amp; IV'!$B$23:$B$26,'WOE &amp; IV'!$H$23:$H$26)</f>
        <v>0.552846198833581</v>
      </c>
      <c r="J132" s="5" t="n">
        <f aca="false">LOOKUP(E132,'WOE &amp; IV'!$B$31:$B$34,'WOE &amp; IV'!$H$31:$H$34)</f>
        <v>-0.0820085521567092</v>
      </c>
      <c r="K132" s="5" t="n">
        <f aca="false">Model!$B$4+Model!$B$5*G132+Model!$B$6*H132+Model!$B$7*I132+Model!$B$8*J132</f>
        <v>-1.75598069458743</v>
      </c>
      <c r="L132" s="6" t="n">
        <f aca="false">IF(F132=1,LN(M132),LN(1-M132))</f>
        <v>-0.159340977938033</v>
      </c>
      <c r="M132" s="6" t="n">
        <f aca="false">1/(1+EXP(-K132))</f>
        <v>0.147294444388917</v>
      </c>
    </row>
    <row r="133" customFormat="false" ht="15" hidden="false" customHeight="false" outlineLevel="0" collapsed="false">
      <c r="A133" s="4" t="n">
        <v>132</v>
      </c>
      <c r="B133" s="4" t="n">
        <v>10.6</v>
      </c>
      <c r="C133" s="4" t="n">
        <v>91</v>
      </c>
      <c r="D133" s="4" t="n">
        <v>1</v>
      </c>
      <c r="E133" s="4" t="n">
        <v>1</v>
      </c>
      <c r="F133" s="4" t="n">
        <v>0</v>
      </c>
      <c r="G133" s="5" t="n">
        <f aca="false">LOOKUP(B133,'WOE &amp; IV'!$B$5:$B$9,'WOE &amp; IV'!$H$5:$H$9)</f>
        <v>0.721515666459208</v>
      </c>
      <c r="H133" s="5" t="n">
        <f aca="false">LOOKUP(C133,'WOE &amp; IV'!$B$14:$B$18,'WOE &amp; IV'!$H$14:$H$18)</f>
        <v>-0.171825195660813</v>
      </c>
      <c r="I133" s="5" t="n">
        <f aca="false">LOOKUP(D133,'WOE &amp; IV'!$B$23:$B$26,'WOE &amp; IV'!$H$23:$H$26)</f>
        <v>-0.479121632008246</v>
      </c>
      <c r="J133" s="5" t="n">
        <f aca="false">LOOKUP(E133,'WOE &amp; IV'!$B$31:$B$34,'WOE &amp; IV'!$H$31:$H$34)</f>
        <v>-0.102296734208726</v>
      </c>
      <c r="K133" s="5" t="n">
        <f aca="false">Model!$B$4+Model!$B$5*G133+Model!$B$6*H133+Model!$B$7*I133+Model!$B$8*J133</f>
        <v>-1.04556760763523</v>
      </c>
      <c r="L133" s="6" t="n">
        <f aca="false">IF(F133=1,LN(M133),LN(1-M133))</f>
        <v>-0.301209354612263</v>
      </c>
      <c r="M133" s="6" t="n">
        <f aca="false">1/(1+EXP(-K133))</f>
        <v>0.260077149731017</v>
      </c>
    </row>
    <row r="134" customFormat="false" ht="15" hidden="false" customHeight="false" outlineLevel="0" collapsed="false">
      <c r="A134" s="4" t="n">
        <v>133</v>
      </c>
      <c r="B134" s="4" t="n">
        <v>60.9</v>
      </c>
      <c r="C134" s="4" t="n">
        <v>161</v>
      </c>
      <c r="D134" s="4" t="n">
        <v>0</v>
      </c>
      <c r="E134" s="4" t="n">
        <v>1</v>
      </c>
      <c r="F134" s="4" t="n">
        <v>0</v>
      </c>
      <c r="G134" s="5" t="n">
        <f aca="false">LOOKUP(B134,'WOE &amp; IV'!$B$5:$B$9,'WOE &amp; IV'!$H$5:$H$9)</f>
        <v>-0.907531990639555</v>
      </c>
      <c r="H134" s="5" t="n">
        <f aca="false">LOOKUP(C134,'WOE &amp; IV'!$B$14:$B$18,'WOE &amp; IV'!$H$14:$H$18)</f>
        <v>0.149360747248786</v>
      </c>
      <c r="I134" s="5" t="n">
        <f aca="false">LOOKUP(D134,'WOE &amp; IV'!$B$23:$B$26,'WOE &amp; IV'!$H$23:$H$26)</f>
        <v>0.552846198833581</v>
      </c>
      <c r="J134" s="5" t="n">
        <f aca="false">LOOKUP(E134,'WOE &amp; IV'!$B$31:$B$34,'WOE &amp; IV'!$H$31:$H$34)</f>
        <v>-0.102296734208726</v>
      </c>
      <c r="K134" s="5" t="n">
        <f aca="false">Model!$B$4+Model!$B$5*G134+Model!$B$6*H134+Model!$B$7*I134+Model!$B$8*J134</f>
        <v>-0.880791138834718</v>
      </c>
      <c r="L134" s="6" t="n">
        <f aca="false">IF(F134=1,LN(M134),LN(1-M134))</f>
        <v>-0.346744220536505</v>
      </c>
      <c r="M134" s="6" t="n">
        <f aca="false">1/(1+EXP(-K134))</f>
        <v>0.293013862331912</v>
      </c>
    </row>
    <row r="135" customFormat="false" ht="15" hidden="false" customHeight="false" outlineLevel="0" collapsed="false">
      <c r="A135" s="4" t="n">
        <v>134</v>
      </c>
      <c r="B135" s="4" t="n">
        <v>39.4</v>
      </c>
      <c r="C135" s="4" t="n">
        <v>153</v>
      </c>
      <c r="D135" s="4" t="n">
        <v>0</v>
      </c>
      <c r="E135" s="4" t="n">
        <v>1</v>
      </c>
      <c r="F135" s="4" t="n">
        <v>0</v>
      </c>
      <c r="G135" s="5" t="n">
        <f aca="false">LOOKUP(B135,'WOE &amp; IV'!$B$5:$B$9,'WOE &amp; IV'!$H$5:$H$9)</f>
        <v>0.218255430312074</v>
      </c>
      <c r="H135" s="5" t="n">
        <f aca="false">LOOKUP(C135,'WOE &amp; IV'!$B$14:$B$18,'WOE &amp; IV'!$H$14:$H$18)</f>
        <v>0.149360747248786</v>
      </c>
      <c r="I135" s="5" t="n">
        <f aca="false">LOOKUP(D135,'WOE &amp; IV'!$B$23:$B$26,'WOE &amp; IV'!$H$23:$H$26)</f>
        <v>0.552846198833581</v>
      </c>
      <c r="J135" s="5" t="n">
        <f aca="false">LOOKUP(E135,'WOE &amp; IV'!$B$31:$B$34,'WOE &amp; IV'!$H$31:$H$34)</f>
        <v>-0.102296734208726</v>
      </c>
      <c r="K135" s="5" t="n">
        <f aca="false">Model!$B$4+Model!$B$5*G135+Model!$B$6*H135+Model!$B$7*I135+Model!$B$8*J135</f>
        <v>-2.17679761783423</v>
      </c>
      <c r="L135" s="6" t="n">
        <f aca="false">IF(F135=1,LN(M135),LN(1-M135))</f>
        <v>-0.107422090918936</v>
      </c>
      <c r="M135" s="6" t="n">
        <f aca="false">1/(1+EXP(-K135))</f>
        <v>0.101853506506954</v>
      </c>
    </row>
    <row r="136" customFormat="false" ht="15" hidden="false" customHeight="false" outlineLevel="0" collapsed="false">
      <c r="A136" s="4" t="n">
        <v>135</v>
      </c>
      <c r="B136" s="4" t="n">
        <v>8.2</v>
      </c>
      <c r="C136" s="4" t="n">
        <v>260</v>
      </c>
      <c r="D136" s="4" t="n">
        <v>2</v>
      </c>
      <c r="E136" s="4" t="n">
        <v>1</v>
      </c>
      <c r="F136" s="4" t="n">
        <v>0</v>
      </c>
      <c r="G136" s="5" t="n">
        <f aca="false">LOOKUP(B136,'WOE &amp; IV'!$B$5:$B$9,'WOE &amp; IV'!$H$5:$H$9)</f>
        <v>1.45548484153941</v>
      </c>
      <c r="H136" s="5" t="n">
        <f aca="false">LOOKUP(C136,'WOE &amp; IV'!$B$14:$B$18,'WOE &amp; IV'!$H$14:$H$18)</f>
        <v>1.40669467736998</v>
      </c>
      <c r="I136" s="5" t="n">
        <f aca="false">LOOKUP(D136,'WOE &amp; IV'!$B$23:$B$26,'WOE &amp; IV'!$H$23:$H$26)</f>
        <v>-1.2525653595628</v>
      </c>
      <c r="J136" s="5" t="n">
        <f aca="false">LOOKUP(E136,'WOE &amp; IV'!$B$31:$B$34,'WOE &amp; IV'!$H$31:$H$34)</f>
        <v>-0.102296734208726</v>
      </c>
      <c r="K136" s="5" t="n">
        <f aca="false">Model!$B$4+Model!$B$5*G136+Model!$B$6*H136+Model!$B$7*I136+Model!$B$8*J136</f>
        <v>-3.12829206627684</v>
      </c>
      <c r="L136" s="6" t="n">
        <f aca="false">IF(F136=1,LN(M136),LN(1-M136))</f>
        <v>-0.0428607418882067</v>
      </c>
      <c r="M136" s="6" t="n">
        <f aca="false">1/(1+EXP(-K136))</f>
        <v>0.0419552037127898</v>
      </c>
    </row>
    <row r="137" customFormat="false" ht="15" hidden="false" customHeight="false" outlineLevel="0" collapsed="false">
      <c r="A137" s="4" t="n">
        <v>136</v>
      </c>
      <c r="B137" s="4" t="n">
        <v>19.6</v>
      </c>
      <c r="C137" s="4" t="n">
        <v>132</v>
      </c>
      <c r="D137" s="4" t="n">
        <v>0</v>
      </c>
      <c r="E137" s="4" t="n">
        <v>2</v>
      </c>
      <c r="F137" s="4" t="n">
        <v>0</v>
      </c>
      <c r="G137" s="5" t="n">
        <f aca="false">LOOKUP(B137,'WOE &amp; IV'!$B$5:$B$9,'WOE &amp; IV'!$H$5:$H$9)</f>
        <v>0.721515666459208</v>
      </c>
      <c r="H137" s="5" t="n">
        <f aca="false">LOOKUP(C137,'WOE &amp; IV'!$B$14:$B$18,'WOE &amp; IV'!$H$14:$H$18)</f>
        <v>0.149360747248786</v>
      </c>
      <c r="I137" s="5" t="n">
        <f aca="false">LOOKUP(D137,'WOE &amp; IV'!$B$23:$B$26,'WOE &amp; IV'!$H$23:$H$26)</f>
        <v>0.552846198833581</v>
      </c>
      <c r="J137" s="5" t="n">
        <f aca="false">LOOKUP(E137,'WOE &amp; IV'!$B$31:$B$34,'WOE &amp; IV'!$H$31:$H$34)</f>
        <v>-0.0820085521567092</v>
      </c>
      <c r="K137" s="5" t="n">
        <f aca="false">Model!$B$4+Model!$B$5*G137+Model!$B$6*H137+Model!$B$7*I137+Model!$B$8*J137</f>
        <v>-2.7802085279641</v>
      </c>
      <c r="L137" s="6" t="n">
        <f aca="false">IF(F137=1,LN(M137),LN(1-M137))</f>
        <v>-0.0601780015905518</v>
      </c>
      <c r="M137" s="6" t="n">
        <f aca="false">1/(1+EXP(-K137))</f>
        <v>0.0584030870818394</v>
      </c>
    </row>
    <row r="138" customFormat="false" ht="15" hidden="false" customHeight="false" outlineLevel="0" collapsed="false">
      <c r="A138" s="4" t="n">
        <v>137</v>
      </c>
      <c r="B138" s="4" t="n">
        <v>52.8</v>
      </c>
      <c r="C138" s="4" t="n">
        <v>102</v>
      </c>
      <c r="D138" s="4" t="n">
        <v>0</v>
      </c>
      <c r="E138" s="4" t="n">
        <v>0</v>
      </c>
      <c r="F138" s="4" t="n">
        <v>0</v>
      </c>
      <c r="G138" s="5" t="n">
        <f aca="false">LOOKUP(B138,'WOE &amp; IV'!$B$5:$B$9,'WOE &amp; IV'!$H$5:$H$9)</f>
        <v>0.218255430312074</v>
      </c>
      <c r="H138" s="5" t="n">
        <f aca="false">LOOKUP(C138,'WOE &amp; IV'!$B$14:$B$18,'WOE &amp; IV'!$H$14:$H$18)</f>
        <v>-0.171825195660813</v>
      </c>
      <c r="I138" s="5" t="n">
        <f aca="false">LOOKUP(D138,'WOE &amp; IV'!$B$23:$B$26,'WOE &amp; IV'!$H$23:$H$26)</f>
        <v>0.552846198833581</v>
      </c>
      <c r="J138" s="5" t="n">
        <f aca="false">LOOKUP(E138,'WOE &amp; IV'!$B$31:$B$34,'WOE &amp; IV'!$H$31:$H$34)</f>
        <v>0.255618819166126</v>
      </c>
      <c r="K138" s="5" t="n">
        <f aca="false">Model!$B$4+Model!$B$5*G138+Model!$B$6*H138+Model!$B$7*I138+Model!$B$8*J138</f>
        <v>-2.15633923150205</v>
      </c>
      <c r="L138" s="6" t="n">
        <f aca="false">IF(F138=1,LN(M138),LN(1-M138))</f>
        <v>-0.109525097706125</v>
      </c>
      <c r="M138" s="6" t="n">
        <f aca="false">1/(1+EXP(-K138))</f>
        <v>0.103740329981978</v>
      </c>
    </row>
    <row r="139" customFormat="false" ht="15" hidden="false" customHeight="false" outlineLevel="0" collapsed="false">
      <c r="A139" s="4" t="n">
        <v>138</v>
      </c>
      <c r="B139" s="4" t="n">
        <v>66</v>
      </c>
      <c r="C139" s="4" t="n">
        <v>285</v>
      </c>
      <c r="D139" s="4" t="n">
        <v>1</v>
      </c>
      <c r="E139" s="4" t="n">
        <v>2</v>
      </c>
      <c r="F139" s="4" t="n">
        <v>0</v>
      </c>
      <c r="G139" s="5" t="n">
        <f aca="false">LOOKUP(B139,'WOE &amp; IV'!$B$5:$B$9,'WOE &amp; IV'!$H$5:$H$9)</f>
        <v>-0.907531990639555</v>
      </c>
      <c r="H139" s="5" t="n">
        <f aca="false">LOOKUP(C139,'WOE &amp; IV'!$B$14:$B$18,'WOE &amp; IV'!$H$14:$H$18)</f>
        <v>1.40669467736998</v>
      </c>
      <c r="I139" s="5" t="n">
        <f aca="false">LOOKUP(D139,'WOE &amp; IV'!$B$23:$B$26,'WOE &amp; IV'!$H$23:$H$26)</f>
        <v>-0.479121632008246</v>
      </c>
      <c r="J139" s="5" t="n">
        <f aca="false">LOOKUP(E139,'WOE &amp; IV'!$B$31:$B$34,'WOE &amp; IV'!$H$31:$H$34)</f>
        <v>-0.0820085521567092</v>
      </c>
      <c r="K139" s="5" t="n">
        <f aca="false">Model!$B$4+Model!$B$5*G139+Model!$B$6*H139+Model!$B$7*I139+Model!$B$8*J139</f>
        <v>-1.38067354719536</v>
      </c>
      <c r="L139" s="6" t="n">
        <f aca="false">IF(F139=1,LN(M139),LN(1-M139))</f>
        <v>-0.224270244424615</v>
      </c>
      <c r="M139" s="6" t="n">
        <f aca="false">1/(1+EXP(-K139))</f>
        <v>0.200900846904027</v>
      </c>
    </row>
    <row r="140" customFormat="false" ht="15" hidden="false" customHeight="false" outlineLevel="0" collapsed="false">
      <c r="A140" s="4" t="n">
        <v>139</v>
      </c>
      <c r="B140" s="4" t="n">
        <v>94.9</v>
      </c>
      <c r="C140" s="4" t="n">
        <v>84</v>
      </c>
      <c r="D140" s="4" t="n">
        <v>0</v>
      </c>
      <c r="E140" s="4" t="n">
        <v>0</v>
      </c>
      <c r="F140" s="4" t="n">
        <v>1</v>
      </c>
      <c r="G140" s="5" t="n">
        <f aca="false">LOOKUP(B140,'WOE &amp; IV'!$B$5:$B$9,'WOE &amp; IV'!$H$5:$H$9)</f>
        <v>-1.34136085834593</v>
      </c>
      <c r="H140" s="5" t="n">
        <f aca="false">LOOKUP(C140,'WOE &amp; IV'!$B$14:$B$18,'WOE &amp; IV'!$H$14:$H$18)</f>
        <v>-0.171825195660813</v>
      </c>
      <c r="I140" s="5" t="n">
        <f aca="false">LOOKUP(D140,'WOE &amp; IV'!$B$23:$B$26,'WOE &amp; IV'!$H$23:$H$26)</f>
        <v>0.552846198833581</v>
      </c>
      <c r="J140" s="5" t="n">
        <f aca="false">LOOKUP(E140,'WOE &amp; IV'!$B$31:$B$34,'WOE &amp; IV'!$H$31:$H$34)</f>
        <v>0.255618819166126</v>
      </c>
      <c r="K140" s="5" t="n">
        <f aca="false">Model!$B$4+Model!$B$5*G140+Model!$B$6*H140+Model!$B$7*I140+Model!$B$8*J140</f>
        <v>-0.360908959998949</v>
      </c>
      <c r="L140" s="6" t="n">
        <f aca="false">IF(F140=1,LN(M140),LN(1-M140))</f>
        <v>-0.889795963218072</v>
      </c>
      <c r="M140" s="6" t="n">
        <f aca="false">1/(1+EXP(-K140))</f>
        <v>0.410739550179205</v>
      </c>
    </row>
    <row r="141" customFormat="false" ht="15" hidden="false" customHeight="false" outlineLevel="0" collapsed="false">
      <c r="A141" s="4" t="n">
        <v>140</v>
      </c>
      <c r="B141" s="4" t="n">
        <v>100</v>
      </c>
      <c r="C141" s="4" t="n">
        <v>8</v>
      </c>
      <c r="D141" s="4" t="n">
        <v>2</v>
      </c>
      <c r="E141" s="4" t="n">
        <v>0</v>
      </c>
      <c r="F141" s="4" t="n">
        <v>1</v>
      </c>
      <c r="G141" s="5" t="n">
        <f aca="false">LOOKUP(B141,'WOE &amp; IV'!$B$5:$B$9,'WOE &amp; IV'!$H$5:$H$9)</f>
        <v>-1.34136085834593</v>
      </c>
      <c r="H141" s="5" t="n">
        <f aca="false">LOOKUP(C141,'WOE &amp; IV'!$B$14:$B$18,'WOE &amp; IV'!$H$14:$H$18)</f>
        <v>-0.498509425915863</v>
      </c>
      <c r="I141" s="5" t="n">
        <f aca="false">LOOKUP(D141,'WOE &amp; IV'!$B$23:$B$26,'WOE &amp; IV'!$H$23:$H$26)</f>
        <v>-1.2525653595628</v>
      </c>
      <c r="J141" s="5" t="n">
        <f aca="false">LOOKUP(E141,'WOE &amp; IV'!$B$31:$B$34,'WOE &amp; IV'!$H$31:$H$34)</f>
        <v>0.255618819166126</v>
      </c>
      <c r="K141" s="5" t="n">
        <f aca="false">Model!$B$4+Model!$B$5*G141+Model!$B$6*H141+Model!$B$7*I141+Model!$B$8*J141</f>
        <v>2.30591864370048</v>
      </c>
      <c r="L141" s="6" t="n">
        <f aca="false">IF(F141=1,LN(M141),LN(1-M141))</f>
        <v>-0.0950075885195459</v>
      </c>
      <c r="M141" s="6" t="n">
        <f aca="false">1/(1+EXP(-K141))</f>
        <v>0.909366033700127</v>
      </c>
    </row>
    <row r="142" customFormat="false" ht="15" hidden="false" customHeight="false" outlineLevel="0" collapsed="false">
      <c r="A142" s="4" t="n">
        <v>141</v>
      </c>
      <c r="B142" s="4" t="n">
        <v>55.4</v>
      </c>
      <c r="C142" s="4" t="n">
        <v>175</v>
      </c>
      <c r="D142" s="4" t="n">
        <v>0</v>
      </c>
      <c r="E142" s="4" t="n">
        <v>2</v>
      </c>
      <c r="F142" s="4" t="n">
        <v>0</v>
      </c>
      <c r="G142" s="5" t="n">
        <f aca="false">LOOKUP(B142,'WOE &amp; IV'!$B$5:$B$9,'WOE &amp; IV'!$H$5:$H$9)</f>
        <v>0.218255430312074</v>
      </c>
      <c r="H142" s="5" t="n">
        <f aca="false">LOOKUP(C142,'WOE &amp; IV'!$B$14:$B$18,'WOE &amp; IV'!$H$14:$H$18)</f>
        <v>0.149360747248786</v>
      </c>
      <c r="I142" s="5" t="n">
        <f aca="false">LOOKUP(D142,'WOE &amp; IV'!$B$23:$B$26,'WOE &amp; IV'!$H$23:$H$26)</f>
        <v>0.552846198833581</v>
      </c>
      <c r="J142" s="5" t="n">
        <f aca="false">LOOKUP(E142,'WOE &amp; IV'!$B$31:$B$34,'WOE &amp; IV'!$H$31:$H$34)</f>
        <v>-0.0820085521567092</v>
      </c>
      <c r="K142" s="5" t="n">
        <f aca="false">Model!$B$4+Model!$B$5*G142+Model!$B$6*H142+Model!$B$7*I142+Model!$B$8*J142</f>
        <v>-2.20085534411151</v>
      </c>
      <c r="L142" s="6" t="n">
        <f aca="false">IF(F142=1,LN(M142),LN(1-M142))</f>
        <v>-0.104998031617279</v>
      </c>
      <c r="M142" s="6" t="n">
        <f aca="false">1/(1+EXP(-K142))</f>
        <v>0.0996737052287567</v>
      </c>
    </row>
    <row r="143" customFormat="false" ht="15" hidden="false" customHeight="false" outlineLevel="0" collapsed="false">
      <c r="A143" s="4" t="n">
        <v>142</v>
      </c>
      <c r="B143" s="4" t="n">
        <v>20.3</v>
      </c>
      <c r="C143" s="4" t="n">
        <v>121</v>
      </c>
      <c r="D143" s="4" t="n">
        <v>0</v>
      </c>
      <c r="E143" s="4" t="n">
        <v>2</v>
      </c>
      <c r="F143" s="4" t="n">
        <v>0</v>
      </c>
      <c r="G143" s="5" t="n">
        <f aca="false">LOOKUP(B143,'WOE &amp; IV'!$B$5:$B$9,'WOE &amp; IV'!$H$5:$H$9)</f>
        <v>0.721515666459208</v>
      </c>
      <c r="H143" s="5" t="n">
        <f aca="false">LOOKUP(C143,'WOE &amp; IV'!$B$14:$B$18,'WOE &amp; IV'!$H$14:$H$18)</f>
        <v>0.149360747248786</v>
      </c>
      <c r="I143" s="5" t="n">
        <f aca="false">LOOKUP(D143,'WOE &amp; IV'!$B$23:$B$26,'WOE &amp; IV'!$H$23:$H$26)</f>
        <v>0.552846198833581</v>
      </c>
      <c r="J143" s="5" t="n">
        <f aca="false">LOOKUP(E143,'WOE &amp; IV'!$B$31:$B$34,'WOE &amp; IV'!$H$31:$H$34)</f>
        <v>-0.0820085521567092</v>
      </c>
      <c r="K143" s="5" t="n">
        <f aca="false">Model!$B$4+Model!$B$5*G143+Model!$B$6*H143+Model!$B$7*I143+Model!$B$8*J143</f>
        <v>-2.7802085279641</v>
      </c>
      <c r="L143" s="6" t="n">
        <f aca="false">IF(F143=1,LN(M143),LN(1-M143))</f>
        <v>-0.0601780015905518</v>
      </c>
      <c r="M143" s="6" t="n">
        <f aca="false">1/(1+EXP(-K143))</f>
        <v>0.0584030870818394</v>
      </c>
    </row>
    <row r="144" customFormat="false" ht="15" hidden="false" customHeight="false" outlineLevel="0" collapsed="false">
      <c r="A144" s="4" t="n">
        <v>143</v>
      </c>
      <c r="B144" s="4" t="n">
        <v>0</v>
      </c>
      <c r="C144" s="4" t="n">
        <v>98</v>
      </c>
      <c r="D144" s="4" t="n">
        <v>0</v>
      </c>
      <c r="E144" s="4" t="n">
        <v>0</v>
      </c>
      <c r="F144" s="4" t="n">
        <v>0</v>
      </c>
      <c r="G144" s="5" t="n">
        <f aca="false">LOOKUP(B144,'WOE &amp; IV'!$B$5:$B$9,'WOE &amp; IV'!$H$5:$H$9)</f>
        <v>1.45548484153941</v>
      </c>
      <c r="H144" s="5" t="n">
        <f aca="false">LOOKUP(C144,'WOE &amp; IV'!$B$14:$B$18,'WOE &amp; IV'!$H$14:$H$18)</f>
        <v>-0.171825195660813</v>
      </c>
      <c r="I144" s="5" t="n">
        <f aca="false">LOOKUP(D144,'WOE &amp; IV'!$B$23:$B$26,'WOE &amp; IV'!$H$23:$H$26)</f>
        <v>0.552846198833581</v>
      </c>
      <c r="J144" s="5" t="n">
        <f aca="false">LOOKUP(E144,'WOE &amp; IV'!$B$31:$B$34,'WOE &amp; IV'!$H$31:$H$34)</f>
        <v>0.255618819166126</v>
      </c>
      <c r="K144" s="5" t="n">
        <f aca="false">Model!$B$4+Model!$B$5*G144+Model!$B$6*H144+Model!$B$7*I144+Model!$B$8*J144</f>
        <v>-3.58063772970695</v>
      </c>
      <c r="L144" s="6" t="n">
        <f aca="false">IF(F144=1,LN(M144),LN(1-M144))</f>
        <v>-0.0274769539427571</v>
      </c>
      <c r="M144" s="6" t="n">
        <f aca="false">1/(1+EXP(-K144))</f>
        <v>0.0271028962625628</v>
      </c>
    </row>
    <row r="145" customFormat="false" ht="15" hidden="false" customHeight="false" outlineLevel="0" collapsed="false">
      <c r="A145" s="4" t="n">
        <v>144</v>
      </c>
      <c r="B145" s="4" t="n">
        <v>51.7</v>
      </c>
      <c r="C145" s="4" t="n">
        <v>178</v>
      </c>
      <c r="D145" s="4" t="n">
        <v>0</v>
      </c>
      <c r="E145" s="4" t="n">
        <v>0</v>
      </c>
      <c r="F145" s="4" t="n">
        <v>0</v>
      </c>
      <c r="G145" s="5" t="n">
        <f aca="false">LOOKUP(B145,'WOE &amp; IV'!$B$5:$B$9,'WOE &amp; IV'!$H$5:$H$9)</f>
        <v>0.218255430312074</v>
      </c>
      <c r="H145" s="5" t="n">
        <f aca="false">LOOKUP(C145,'WOE &amp; IV'!$B$14:$B$18,'WOE &amp; IV'!$H$14:$H$18)</f>
        <v>0.149360747248786</v>
      </c>
      <c r="I145" s="5" t="n">
        <f aca="false">LOOKUP(D145,'WOE &amp; IV'!$B$23:$B$26,'WOE &amp; IV'!$H$23:$H$26)</f>
        <v>0.552846198833581</v>
      </c>
      <c r="J145" s="5" t="n">
        <f aca="false">LOOKUP(E145,'WOE &amp; IV'!$B$31:$B$34,'WOE &amp; IV'!$H$31:$H$34)</f>
        <v>0.255618819166126</v>
      </c>
      <c r="K145" s="5" t="n">
        <f aca="false">Model!$B$4+Model!$B$5*G145+Model!$B$6*H145+Model!$B$7*I145+Model!$B$8*J145</f>
        <v>-2.60121388102613</v>
      </c>
      <c r="L145" s="6" t="n">
        <f aca="false">IF(F145=1,LN(M145),LN(1-M145))</f>
        <v>-0.0715608135507159</v>
      </c>
      <c r="M145" s="6" t="n">
        <f aca="false">1/(1+EXP(-K145))</f>
        <v>0.0690603378729707</v>
      </c>
    </row>
    <row r="146" customFormat="false" ht="15" hidden="false" customHeight="false" outlineLevel="0" collapsed="false">
      <c r="A146" s="4" t="n">
        <v>145</v>
      </c>
      <c r="B146" s="4" t="n">
        <v>24.7</v>
      </c>
      <c r="C146" s="4" t="n">
        <v>70</v>
      </c>
      <c r="D146" s="4" t="n">
        <v>2</v>
      </c>
      <c r="E146" s="4" t="n">
        <v>1</v>
      </c>
      <c r="F146" s="4" t="n">
        <v>1</v>
      </c>
      <c r="G146" s="5" t="n">
        <f aca="false">LOOKUP(B146,'WOE &amp; IV'!$B$5:$B$9,'WOE &amp; IV'!$H$5:$H$9)</f>
        <v>0.721515666459208</v>
      </c>
      <c r="H146" s="5" t="n">
        <f aca="false">LOOKUP(C146,'WOE &amp; IV'!$B$14:$B$18,'WOE &amp; IV'!$H$14:$H$18)</f>
        <v>-0.171825195660813</v>
      </c>
      <c r="I146" s="5" t="n">
        <f aca="false">LOOKUP(D146,'WOE &amp; IV'!$B$23:$B$26,'WOE &amp; IV'!$H$23:$H$26)</f>
        <v>-1.2525653595628</v>
      </c>
      <c r="J146" s="5" t="n">
        <f aca="false">LOOKUP(E146,'WOE &amp; IV'!$B$31:$B$34,'WOE &amp; IV'!$H$31:$H$34)</f>
        <v>-0.102296734208726</v>
      </c>
      <c r="K146" s="5" t="n">
        <f aca="false">Model!$B$4+Model!$B$5*G146+Model!$B$6*H146+Model!$B$7*I146+Model!$B$8*J146</f>
        <v>-0.0969388757895645</v>
      </c>
      <c r="L146" s="6" t="n">
        <f aca="false">IF(F146=1,LN(M146),LN(1-M146))</f>
        <v>-0.742790802018688</v>
      </c>
      <c r="M146" s="6" t="n">
        <f aca="false">1/(1+EXP(-K146))</f>
        <v>0.475784241334179</v>
      </c>
    </row>
    <row r="147" customFormat="false" ht="15" hidden="false" customHeight="false" outlineLevel="0" collapsed="false">
      <c r="A147" s="4" t="n">
        <v>146</v>
      </c>
      <c r="B147" s="4" t="n">
        <v>34.6</v>
      </c>
      <c r="C147" s="4" t="n">
        <v>9</v>
      </c>
      <c r="D147" s="4" t="n">
        <v>1</v>
      </c>
      <c r="E147" s="4" t="n">
        <v>1</v>
      </c>
      <c r="F147" s="4" t="n">
        <v>0</v>
      </c>
      <c r="G147" s="5" t="n">
        <f aca="false">LOOKUP(B147,'WOE &amp; IV'!$B$5:$B$9,'WOE &amp; IV'!$H$5:$H$9)</f>
        <v>0.218255430312074</v>
      </c>
      <c r="H147" s="5" t="n">
        <f aca="false">LOOKUP(C147,'WOE &amp; IV'!$B$14:$B$18,'WOE &amp; IV'!$H$14:$H$18)</f>
        <v>-0.498509425915863</v>
      </c>
      <c r="I147" s="5" t="n">
        <f aca="false">LOOKUP(D147,'WOE &amp; IV'!$B$23:$B$26,'WOE &amp; IV'!$H$23:$H$26)</f>
        <v>-0.479121632008246</v>
      </c>
      <c r="J147" s="5" t="n">
        <f aca="false">LOOKUP(E147,'WOE &amp; IV'!$B$31:$B$34,'WOE &amp; IV'!$H$31:$H$34)</f>
        <v>-0.102296734208726</v>
      </c>
      <c r="K147" s="5" t="n">
        <f aca="false">Model!$B$4+Model!$B$5*G147+Model!$B$6*H147+Model!$B$7*I147+Model!$B$8*J147</f>
        <v>-0.0137240964563756</v>
      </c>
      <c r="L147" s="6" t="n">
        <f aca="false">IF(F147=1,LN(M147),LN(1-M147))</f>
        <v>-0.686308675999932</v>
      </c>
      <c r="M147" s="6" t="n">
        <f aca="false">1/(1+EXP(-K147))</f>
        <v>0.49656902973791</v>
      </c>
    </row>
    <row r="148" customFormat="false" ht="15" hidden="false" customHeight="false" outlineLevel="0" collapsed="false">
      <c r="A148" s="4" t="n">
        <v>147</v>
      </c>
      <c r="B148" s="4" t="n">
        <v>29.7</v>
      </c>
      <c r="C148" s="4" t="n">
        <v>181</v>
      </c>
      <c r="D148" s="4" t="n">
        <v>0</v>
      </c>
      <c r="E148" s="4" t="n">
        <v>2</v>
      </c>
      <c r="F148" s="4" t="n">
        <v>0</v>
      </c>
      <c r="G148" s="5" t="n">
        <f aca="false">LOOKUP(B148,'WOE &amp; IV'!$B$5:$B$9,'WOE &amp; IV'!$H$5:$H$9)</f>
        <v>0.721515666459208</v>
      </c>
      <c r="H148" s="5" t="n">
        <f aca="false">LOOKUP(C148,'WOE &amp; IV'!$B$14:$B$18,'WOE &amp; IV'!$H$14:$H$18)</f>
        <v>0.149360747248786</v>
      </c>
      <c r="I148" s="5" t="n">
        <f aca="false">LOOKUP(D148,'WOE &amp; IV'!$B$23:$B$26,'WOE &amp; IV'!$H$23:$H$26)</f>
        <v>0.552846198833581</v>
      </c>
      <c r="J148" s="5" t="n">
        <f aca="false">LOOKUP(E148,'WOE &amp; IV'!$B$31:$B$34,'WOE &amp; IV'!$H$31:$H$34)</f>
        <v>-0.0820085521567092</v>
      </c>
      <c r="K148" s="5" t="n">
        <f aca="false">Model!$B$4+Model!$B$5*G148+Model!$B$6*H148+Model!$B$7*I148+Model!$B$8*J148</f>
        <v>-2.7802085279641</v>
      </c>
      <c r="L148" s="6" t="n">
        <f aca="false">IF(F148=1,LN(M148),LN(1-M148))</f>
        <v>-0.0601780015905518</v>
      </c>
      <c r="M148" s="6" t="n">
        <f aca="false">1/(1+EXP(-K148))</f>
        <v>0.0584030870818394</v>
      </c>
    </row>
    <row r="149" customFormat="false" ht="15" hidden="false" customHeight="false" outlineLevel="0" collapsed="false">
      <c r="A149" s="4" t="n">
        <v>148</v>
      </c>
      <c r="B149" s="4" t="n">
        <v>41.5</v>
      </c>
      <c r="C149" s="4" t="n">
        <v>57</v>
      </c>
      <c r="D149" s="4" t="n">
        <v>1</v>
      </c>
      <c r="E149" s="4" t="n">
        <v>1</v>
      </c>
      <c r="F149" s="4" t="n">
        <v>1</v>
      </c>
      <c r="G149" s="5" t="n">
        <f aca="false">LOOKUP(B149,'WOE &amp; IV'!$B$5:$B$9,'WOE &amp; IV'!$H$5:$H$9)</f>
        <v>0.218255430312074</v>
      </c>
      <c r="H149" s="5" t="n">
        <f aca="false">LOOKUP(C149,'WOE &amp; IV'!$B$14:$B$18,'WOE &amp; IV'!$H$14:$H$18)</f>
        <v>-0.18579367675035</v>
      </c>
      <c r="I149" s="5" t="n">
        <f aca="false">LOOKUP(D149,'WOE &amp; IV'!$B$23:$B$26,'WOE &amp; IV'!$H$23:$H$26)</f>
        <v>-0.479121632008246</v>
      </c>
      <c r="J149" s="5" t="n">
        <f aca="false">LOOKUP(E149,'WOE &amp; IV'!$B$31:$B$34,'WOE &amp; IV'!$H$31:$H$34)</f>
        <v>-0.102296734208726</v>
      </c>
      <c r="K149" s="5" t="n">
        <f aca="false">Model!$B$4+Model!$B$5*G149+Model!$B$6*H149+Model!$B$7*I149+Model!$B$8*J149</f>
        <v>-0.446866680625528</v>
      </c>
      <c r="L149" s="6" t="n">
        <f aca="false">IF(F149=1,LN(M149),LN(1-M149))</f>
        <v>-0.941336785646155</v>
      </c>
      <c r="M149" s="6" t="n">
        <f aca="false">1/(1+EXP(-K149))</f>
        <v>0.390105998544916</v>
      </c>
    </row>
    <row r="150" customFormat="false" ht="15" hidden="false" customHeight="false" outlineLevel="0" collapsed="false">
      <c r="A150" s="4" t="n">
        <v>149</v>
      </c>
      <c r="B150" s="4" t="n">
        <v>71.6</v>
      </c>
      <c r="C150" s="4" t="n">
        <v>42</v>
      </c>
      <c r="D150" s="4" t="n">
        <v>0</v>
      </c>
      <c r="E150" s="4" t="n">
        <v>1</v>
      </c>
      <c r="F150" s="4" t="n">
        <v>1</v>
      </c>
      <c r="G150" s="5" t="n">
        <f aca="false">LOOKUP(B150,'WOE &amp; IV'!$B$5:$B$9,'WOE &amp; IV'!$H$5:$H$9)</f>
        <v>-0.907531990639555</v>
      </c>
      <c r="H150" s="5" t="n">
        <f aca="false">LOOKUP(C150,'WOE &amp; IV'!$B$14:$B$18,'WOE &amp; IV'!$H$14:$H$18)</f>
        <v>-0.18579367675035</v>
      </c>
      <c r="I150" s="5" t="n">
        <f aca="false">LOOKUP(D150,'WOE &amp; IV'!$B$23:$B$26,'WOE &amp; IV'!$H$23:$H$26)</f>
        <v>0.552846198833581</v>
      </c>
      <c r="J150" s="5" t="n">
        <f aca="false">LOOKUP(E150,'WOE &amp; IV'!$B$31:$B$34,'WOE &amp; IV'!$H$31:$H$34)</f>
        <v>-0.102296734208726</v>
      </c>
      <c r="K150" s="5" t="n">
        <f aca="false">Model!$B$4+Model!$B$5*G150+Model!$B$6*H150+Model!$B$7*I150+Model!$B$8*J150</f>
        <v>-0.416568746153514</v>
      </c>
      <c r="L150" s="6" t="n">
        <f aca="false">IF(F150=1,LN(M150),LN(1-M150))</f>
        <v>-0.922967698576141</v>
      </c>
      <c r="M150" s="6" t="n">
        <f aca="false">1/(1+EXP(-K150))</f>
        <v>0.397338109884371</v>
      </c>
    </row>
    <row r="151" customFormat="false" ht="15" hidden="false" customHeight="false" outlineLevel="0" collapsed="false">
      <c r="A151" s="4" t="n">
        <v>150</v>
      </c>
      <c r="B151" s="4" t="n">
        <v>48.9</v>
      </c>
      <c r="C151" s="4" t="n">
        <v>10</v>
      </c>
      <c r="D151" s="4" t="n">
        <v>0</v>
      </c>
      <c r="E151" s="4" t="n">
        <v>1</v>
      </c>
      <c r="F151" s="4" t="n">
        <v>1</v>
      </c>
      <c r="G151" s="5" t="n">
        <f aca="false">LOOKUP(B151,'WOE &amp; IV'!$B$5:$B$9,'WOE &amp; IV'!$H$5:$H$9)</f>
        <v>0.218255430312074</v>
      </c>
      <c r="H151" s="5" t="n">
        <f aca="false">LOOKUP(C151,'WOE &amp; IV'!$B$14:$B$18,'WOE &amp; IV'!$H$14:$H$18)</f>
        <v>-0.498509425915863</v>
      </c>
      <c r="I151" s="5" t="n">
        <f aca="false">LOOKUP(D151,'WOE &amp; IV'!$B$23:$B$26,'WOE &amp; IV'!$H$23:$H$26)</f>
        <v>0.552846198833581</v>
      </c>
      <c r="J151" s="5" t="n">
        <f aca="false">LOOKUP(E151,'WOE &amp; IV'!$B$31:$B$34,'WOE &amp; IV'!$H$31:$H$34)</f>
        <v>-0.102296734208726</v>
      </c>
      <c r="K151" s="5" t="n">
        <f aca="false">Model!$B$4+Model!$B$5*G151+Model!$B$6*H151+Model!$B$7*I151+Model!$B$8*J151</f>
        <v>-1.27943264098388</v>
      </c>
      <c r="L151" s="6" t="n">
        <f aca="false">IF(F151=1,LN(M151),LN(1-M151))</f>
        <v>-1.52488163957706</v>
      </c>
      <c r="M151" s="6" t="n">
        <f aca="false">1/(1+EXP(-K151))</f>
        <v>0.217646816109972</v>
      </c>
    </row>
    <row r="152" customFormat="false" ht="15" hidden="false" customHeight="false" outlineLevel="0" collapsed="false">
      <c r="A152" s="4" t="n">
        <v>151</v>
      </c>
      <c r="B152" s="4" t="n">
        <v>41</v>
      </c>
      <c r="C152" s="4" t="n">
        <v>170</v>
      </c>
      <c r="D152" s="4" t="n">
        <v>0</v>
      </c>
      <c r="E152" s="4" t="n">
        <v>2</v>
      </c>
      <c r="F152" s="4" t="n">
        <v>0</v>
      </c>
      <c r="G152" s="5" t="n">
        <f aca="false">LOOKUP(B152,'WOE &amp; IV'!$B$5:$B$9,'WOE &amp; IV'!$H$5:$H$9)</f>
        <v>0.218255430312074</v>
      </c>
      <c r="H152" s="5" t="n">
        <f aca="false">LOOKUP(C152,'WOE &amp; IV'!$B$14:$B$18,'WOE &amp; IV'!$H$14:$H$18)</f>
        <v>0.149360747248786</v>
      </c>
      <c r="I152" s="5" t="n">
        <f aca="false">LOOKUP(D152,'WOE &amp; IV'!$B$23:$B$26,'WOE &amp; IV'!$H$23:$H$26)</f>
        <v>0.552846198833581</v>
      </c>
      <c r="J152" s="5" t="n">
        <f aca="false">LOOKUP(E152,'WOE &amp; IV'!$B$31:$B$34,'WOE &amp; IV'!$H$31:$H$34)</f>
        <v>-0.0820085521567092</v>
      </c>
      <c r="K152" s="5" t="n">
        <f aca="false">Model!$B$4+Model!$B$5*G152+Model!$B$6*H152+Model!$B$7*I152+Model!$B$8*J152</f>
        <v>-2.20085534411151</v>
      </c>
      <c r="L152" s="6" t="n">
        <f aca="false">IF(F152=1,LN(M152),LN(1-M152))</f>
        <v>-0.104998031617279</v>
      </c>
      <c r="M152" s="6" t="n">
        <f aca="false">1/(1+EXP(-K152))</f>
        <v>0.0996737052287567</v>
      </c>
    </row>
    <row r="153" customFormat="false" ht="15" hidden="false" customHeight="false" outlineLevel="0" collapsed="false">
      <c r="A153" s="4" t="n">
        <v>152</v>
      </c>
      <c r="B153" s="4" t="n">
        <v>19.1</v>
      </c>
      <c r="C153" s="4" t="n">
        <v>5</v>
      </c>
      <c r="D153" s="4" t="n">
        <v>0</v>
      </c>
      <c r="E153" s="4" t="n">
        <v>2</v>
      </c>
      <c r="F153" s="4" t="n">
        <v>0</v>
      </c>
      <c r="G153" s="5" t="n">
        <f aca="false">LOOKUP(B153,'WOE &amp; IV'!$B$5:$B$9,'WOE &amp; IV'!$H$5:$H$9)</f>
        <v>0.721515666459208</v>
      </c>
      <c r="H153" s="5" t="n">
        <f aca="false">LOOKUP(C153,'WOE &amp; IV'!$B$14:$B$18,'WOE &amp; IV'!$H$14:$H$18)</f>
        <v>-0.498509425915863</v>
      </c>
      <c r="I153" s="5" t="n">
        <f aca="false">LOOKUP(D153,'WOE &amp; IV'!$B$23:$B$26,'WOE &amp; IV'!$H$23:$H$26)</f>
        <v>0.552846198833581</v>
      </c>
      <c r="J153" s="5" t="n">
        <f aca="false">LOOKUP(E153,'WOE &amp; IV'!$B$31:$B$34,'WOE &amp; IV'!$H$31:$H$34)</f>
        <v>-0.0820085521567092</v>
      </c>
      <c r="K153" s="5" t="n">
        <f aca="false">Model!$B$4+Model!$B$5*G153+Model!$B$6*H153+Model!$B$7*I153+Model!$B$8*J153</f>
        <v>-1.88284355111374</v>
      </c>
      <c r="L153" s="6" t="n">
        <f aca="false">IF(F153=1,LN(M153),LN(1-M153))</f>
        <v>-0.141635685224376</v>
      </c>
      <c r="M153" s="6" t="n">
        <f aca="false">1/(1+EXP(-K153))</f>
        <v>0.132062598686084</v>
      </c>
    </row>
    <row r="154" customFormat="false" ht="15" hidden="false" customHeight="false" outlineLevel="0" collapsed="false">
      <c r="A154" s="4" t="n">
        <v>153</v>
      </c>
      <c r="B154" s="4" t="n">
        <v>3.1</v>
      </c>
      <c r="C154" s="4" t="n">
        <v>229</v>
      </c>
      <c r="D154" s="4" t="n">
        <v>1</v>
      </c>
      <c r="E154" s="4" t="n">
        <v>1</v>
      </c>
      <c r="F154" s="4" t="n">
        <v>0</v>
      </c>
      <c r="G154" s="5" t="n">
        <f aca="false">LOOKUP(B154,'WOE &amp; IV'!$B$5:$B$9,'WOE &amp; IV'!$H$5:$H$9)</f>
        <v>1.45548484153941</v>
      </c>
      <c r="H154" s="5" t="n">
        <f aca="false">LOOKUP(C154,'WOE &amp; IV'!$B$14:$B$18,'WOE &amp; IV'!$H$14:$H$18)</f>
        <v>0.149360747248786</v>
      </c>
      <c r="I154" s="5" t="n">
        <f aca="false">LOOKUP(D154,'WOE &amp; IV'!$B$23:$B$26,'WOE &amp; IV'!$H$23:$H$26)</f>
        <v>-0.479121632008246</v>
      </c>
      <c r="J154" s="5" t="n">
        <f aca="false">LOOKUP(E154,'WOE &amp; IV'!$B$31:$B$34,'WOE &amp; IV'!$H$31:$H$34)</f>
        <v>-0.102296734208726</v>
      </c>
      <c r="K154" s="5" t="n">
        <f aca="false">Model!$B$4+Model!$B$5*G154+Model!$B$6*H154+Model!$B$7*I154+Model!$B$8*J154</f>
        <v>-2.33538757151164</v>
      </c>
      <c r="L154" s="6" t="n">
        <f aca="false">IF(F154=1,LN(M154),LN(1-M154))</f>
        <v>-0.0923722034585223</v>
      </c>
      <c r="M154" s="6" t="n">
        <f aca="false">1/(1+EXP(-K154))</f>
        <v>0.0882342759745116</v>
      </c>
    </row>
    <row r="155" customFormat="false" ht="15" hidden="false" customHeight="false" outlineLevel="0" collapsed="false">
      <c r="A155" s="4" t="n">
        <v>154</v>
      </c>
      <c r="B155" s="4" t="n">
        <v>32.8</v>
      </c>
      <c r="C155" s="4" t="n">
        <v>75</v>
      </c>
      <c r="D155" s="4" t="n">
        <v>0</v>
      </c>
      <c r="E155" s="4" t="n">
        <v>1</v>
      </c>
      <c r="F155" s="4" t="n">
        <v>0</v>
      </c>
      <c r="G155" s="5" t="n">
        <f aca="false">LOOKUP(B155,'WOE &amp; IV'!$B$5:$B$9,'WOE &amp; IV'!$H$5:$H$9)</f>
        <v>0.218255430312074</v>
      </c>
      <c r="H155" s="5" t="n">
        <f aca="false">LOOKUP(C155,'WOE &amp; IV'!$B$14:$B$18,'WOE &amp; IV'!$H$14:$H$18)</f>
        <v>-0.171825195660813</v>
      </c>
      <c r="I155" s="5" t="n">
        <f aca="false">LOOKUP(D155,'WOE &amp; IV'!$B$23:$B$26,'WOE &amp; IV'!$H$23:$H$26)</f>
        <v>0.552846198833581</v>
      </c>
      <c r="J155" s="5" t="n">
        <f aca="false">LOOKUP(E155,'WOE &amp; IV'!$B$31:$B$34,'WOE &amp; IV'!$H$31:$H$34)</f>
        <v>-0.102296734208726</v>
      </c>
      <c r="K155" s="5" t="n">
        <f aca="false">Model!$B$4+Model!$B$5*G155+Model!$B$6*H155+Model!$B$7*I155+Model!$B$8*J155</f>
        <v>-1.73192296831015</v>
      </c>
      <c r="L155" s="6" t="n">
        <f aca="false">IF(F155=1,LN(M155),LN(1-M155))</f>
        <v>-0.162921100069835</v>
      </c>
      <c r="M155" s="6" t="n">
        <f aca="false">1/(1+EXP(-K155))</f>
        <v>0.150341776255468</v>
      </c>
    </row>
    <row r="156" customFormat="false" ht="15" hidden="false" customHeight="false" outlineLevel="0" collapsed="false">
      <c r="A156" s="4" t="n">
        <v>155</v>
      </c>
      <c r="B156" s="4" t="n">
        <v>43.7</v>
      </c>
      <c r="C156" s="4" t="n">
        <v>176</v>
      </c>
      <c r="D156" s="4" t="n">
        <v>1</v>
      </c>
      <c r="E156" s="4" t="n">
        <v>0</v>
      </c>
      <c r="F156" s="4" t="n">
        <v>0</v>
      </c>
      <c r="G156" s="5" t="n">
        <f aca="false">LOOKUP(B156,'WOE &amp; IV'!$B$5:$B$9,'WOE &amp; IV'!$H$5:$H$9)</f>
        <v>0.218255430312074</v>
      </c>
      <c r="H156" s="5" t="n">
        <f aca="false">LOOKUP(C156,'WOE &amp; IV'!$B$14:$B$18,'WOE &amp; IV'!$H$14:$H$18)</f>
        <v>0.149360747248786</v>
      </c>
      <c r="I156" s="5" t="n">
        <f aca="false">LOOKUP(D156,'WOE &amp; IV'!$B$23:$B$26,'WOE &amp; IV'!$H$23:$H$26)</f>
        <v>-0.479121632008246</v>
      </c>
      <c r="J156" s="5" t="n">
        <f aca="false">LOOKUP(E156,'WOE &amp; IV'!$B$31:$B$34,'WOE &amp; IV'!$H$31:$H$34)</f>
        <v>0.255618819166126</v>
      </c>
      <c r="K156" s="5" t="n">
        <f aca="false">Model!$B$4+Model!$B$5*G156+Model!$B$6*H156+Model!$B$7*I156+Model!$B$8*J156</f>
        <v>-1.33550533649863</v>
      </c>
      <c r="L156" s="6" t="n">
        <f aca="false">IF(F156=1,LN(M156),LN(1-M156))</f>
        <v>-0.233509815948069</v>
      </c>
      <c r="M156" s="6" t="n">
        <f aca="false">1/(1+EXP(-K156))</f>
        <v>0.208250176073051</v>
      </c>
    </row>
    <row r="157" customFormat="false" ht="15" hidden="false" customHeight="false" outlineLevel="0" collapsed="false">
      <c r="A157" s="4" t="n">
        <v>156</v>
      </c>
      <c r="B157" s="4" t="n">
        <v>89.2</v>
      </c>
      <c r="C157" s="4" t="n">
        <v>135</v>
      </c>
      <c r="D157" s="4" t="n">
        <v>1</v>
      </c>
      <c r="E157" s="4" t="n">
        <v>1</v>
      </c>
      <c r="F157" s="4" t="n">
        <v>1</v>
      </c>
      <c r="G157" s="5" t="n">
        <f aca="false">LOOKUP(B157,'WOE &amp; IV'!$B$5:$B$9,'WOE &amp; IV'!$H$5:$H$9)</f>
        <v>-0.907531990639555</v>
      </c>
      <c r="H157" s="5" t="n">
        <f aca="false">LOOKUP(C157,'WOE &amp; IV'!$B$14:$B$18,'WOE &amp; IV'!$H$14:$H$18)</f>
        <v>0.149360747248786</v>
      </c>
      <c r="I157" s="5" t="n">
        <f aca="false">LOOKUP(D157,'WOE &amp; IV'!$B$23:$B$26,'WOE &amp; IV'!$H$23:$H$26)</f>
        <v>-0.479121632008246</v>
      </c>
      <c r="J157" s="5" t="n">
        <f aca="false">LOOKUP(E157,'WOE &amp; IV'!$B$31:$B$34,'WOE &amp; IV'!$H$31:$H$34)</f>
        <v>-0.102296734208726</v>
      </c>
      <c r="K157" s="5" t="n">
        <f aca="false">Model!$B$4+Model!$B$5*G157+Model!$B$6*H157+Model!$B$7*I157+Model!$B$8*J157</f>
        <v>0.384917405692783</v>
      </c>
      <c r="L157" s="6" t="n">
        <f aca="false">IF(F157=1,LN(M157),LN(1-M157))</f>
        <v>-0.519095438317258</v>
      </c>
      <c r="M157" s="6" t="n">
        <f aca="false">1/(1+EXP(-K157))</f>
        <v>0.595058571778666</v>
      </c>
    </row>
    <row r="158" customFormat="false" ht="15" hidden="false" customHeight="false" outlineLevel="0" collapsed="false">
      <c r="A158" s="4" t="n">
        <v>157</v>
      </c>
      <c r="B158" s="4" t="n">
        <v>48.3</v>
      </c>
      <c r="C158" s="4" t="n">
        <v>320</v>
      </c>
      <c r="D158" s="4" t="n">
        <v>0</v>
      </c>
      <c r="E158" s="4" t="n">
        <v>2</v>
      </c>
      <c r="F158" s="4" t="n">
        <v>0</v>
      </c>
      <c r="G158" s="5" t="n">
        <f aca="false">LOOKUP(B158,'WOE &amp; IV'!$B$5:$B$9,'WOE &amp; IV'!$H$5:$H$9)</f>
        <v>0.218255430312074</v>
      </c>
      <c r="H158" s="5" t="n">
        <f aca="false">LOOKUP(C158,'WOE &amp; IV'!$B$14:$B$18,'WOE &amp; IV'!$H$14:$H$18)</f>
        <v>1.40669467736998</v>
      </c>
      <c r="I158" s="5" t="n">
        <f aca="false">LOOKUP(D158,'WOE &amp; IV'!$B$23:$B$26,'WOE &amp; IV'!$H$23:$H$26)</f>
        <v>0.552846198833581</v>
      </c>
      <c r="J158" s="5" t="n">
        <f aca="false">LOOKUP(E158,'WOE &amp; IV'!$B$31:$B$34,'WOE &amp; IV'!$H$31:$H$34)</f>
        <v>-0.0820085521567092</v>
      </c>
      <c r="K158" s="5" t="n">
        <f aca="false">Model!$B$4+Model!$B$5*G158+Model!$B$6*H158+Model!$B$7*I158+Model!$B$8*J158</f>
        <v>-3.94238857072238</v>
      </c>
      <c r="L158" s="6" t="n">
        <f aca="false">IF(F158=1,LN(M158),LN(1-M158))</f>
        <v>-0.0192160010916845</v>
      </c>
      <c r="M158" s="6" t="n">
        <f aca="false">1/(1+EXP(-K158))</f>
        <v>0.0190325506830411</v>
      </c>
    </row>
    <row r="159" customFormat="false" ht="15" hidden="false" customHeight="false" outlineLevel="0" collapsed="false">
      <c r="A159" s="4" t="n">
        <v>158</v>
      </c>
      <c r="B159" s="4" t="n">
        <v>69.6</v>
      </c>
      <c r="C159" s="4" t="n">
        <v>132</v>
      </c>
      <c r="D159" s="4" t="n">
        <v>1</v>
      </c>
      <c r="E159" s="4" t="n">
        <v>3</v>
      </c>
      <c r="F159" s="4" t="n">
        <v>1</v>
      </c>
      <c r="G159" s="5" t="n">
        <f aca="false">LOOKUP(B159,'WOE &amp; IV'!$B$5:$B$9,'WOE &amp; IV'!$H$5:$H$9)</f>
        <v>-0.907531990639555</v>
      </c>
      <c r="H159" s="5" t="n">
        <f aca="false">LOOKUP(C159,'WOE &amp; IV'!$B$14:$B$18,'WOE &amp; IV'!$H$14:$H$18)</f>
        <v>0.149360747248786</v>
      </c>
      <c r="I159" s="5" t="n">
        <f aca="false">LOOKUP(D159,'WOE &amp; IV'!$B$23:$B$26,'WOE &amp; IV'!$H$23:$H$26)</f>
        <v>-0.479121632008246</v>
      </c>
      <c r="J159" s="5" t="n">
        <f aca="false">LOOKUP(E159,'WOE &amp; IV'!$B$31:$B$34,'WOE &amp; IV'!$H$31:$H$34)</f>
        <v>-0.0820085521567092</v>
      </c>
      <c r="K159" s="5" t="n">
        <f aca="false">Model!$B$4+Model!$B$5*G159+Model!$B$6*H159+Model!$B$7*I159+Model!$B$8*J159</f>
        <v>0.360859679415501</v>
      </c>
      <c r="L159" s="6" t="n">
        <f aca="false">IF(F159=1,LN(M159),LN(1-M159))</f>
        <v>-0.528907244997699</v>
      </c>
      <c r="M159" s="6" t="n">
        <f aca="false">1/(1+EXP(-K159))</f>
        <v>0.589248522261964</v>
      </c>
    </row>
    <row r="160" customFormat="false" ht="15" hidden="false" customHeight="false" outlineLevel="0" collapsed="false">
      <c r="A160" s="4" t="n">
        <v>159</v>
      </c>
      <c r="B160" s="4" t="n">
        <v>32.5</v>
      </c>
      <c r="C160" s="4" t="n">
        <v>223</v>
      </c>
      <c r="D160" s="4" t="n">
        <v>0</v>
      </c>
      <c r="E160" s="4" t="n">
        <v>0</v>
      </c>
      <c r="F160" s="4" t="n">
        <v>0</v>
      </c>
      <c r="G160" s="5" t="n">
        <f aca="false">LOOKUP(B160,'WOE &amp; IV'!$B$5:$B$9,'WOE &amp; IV'!$H$5:$H$9)</f>
        <v>0.218255430312074</v>
      </c>
      <c r="H160" s="5" t="n">
        <f aca="false">LOOKUP(C160,'WOE &amp; IV'!$B$14:$B$18,'WOE &amp; IV'!$H$14:$H$18)</f>
        <v>0.149360747248786</v>
      </c>
      <c r="I160" s="5" t="n">
        <f aca="false">LOOKUP(D160,'WOE &amp; IV'!$B$23:$B$26,'WOE &amp; IV'!$H$23:$H$26)</f>
        <v>0.552846198833581</v>
      </c>
      <c r="J160" s="5" t="n">
        <f aca="false">LOOKUP(E160,'WOE &amp; IV'!$B$31:$B$34,'WOE &amp; IV'!$H$31:$H$34)</f>
        <v>0.255618819166126</v>
      </c>
      <c r="K160" s="5" t="n">
        <f aca="false">Model!$B$4+Model!$B$5*G160+Model!$B$6*H160+Model!$B$7*I160+Model!$B$8*J160</f>
        <v>-2.60121388102613</v>
      </c>
      <c r="L160" s="6" t="n">
        <f aca="false">IF(F160=1,LN(M160),LN(1-M160))</f>
        <v>-0.0715608135507159</v>
      </c>
      <c r="M160" s="6" t="n">
        <f aca="false">1/(1+EXP(-K160))</f>
        <v>0.0690603378729707</v>
      </c>
    </row>
    <row r="161" customFormat="false" ht="15" hidden="false" customHeight="false" outlineLevel="0" collapsed="false">
      <c r="A161" s="4" t="n">
        <v>160</v>
      </c>
      <c r="B161" s="4" t="n">
        <v>15.4</v>
      </c>
      <c r="C161" s="4" t="n">
        <v>63</v>
      </c>
      <c r="D161" s="4" t="n">
        <v>0</v>
      </c>
      <c r="E161" s="4" t="n">
        <v>0</v>
      </c>
      <c r="F161" s="4" t="n">
        <v>0</v>
      </c>
      <c r="G161" s="5" t="n">
        <f aca="false">LOOKUP(B161,'WOE &amp; IV'!$B$5:$B$9,'WOE &amp; IV'!$H$5:$H$9)</f>
        <v>0.721515666459208</v>
      </c>
      <c r="H161" s="5" t="n">
        <f aca="false">LOOKUP(C161,'WOE &amp; IV'!$B$14:$B$18,'WOE &amp; IV'!$H$14:$H$18)</f>
        <v>-0.171825195660813</v>
      </c>
      <c r="I161" s="5" t="n">
        <f aca="false">LOOKUP(D161,'WOE &amp; IV'!$B$23:$B$26,'WOE &amp; IV'!$H$23:$H$26)</f>
        <v>0.552846198833581</v>
      </c>
      <c r="J161" s="5" t="n">
        <f aca="false">LOOKUP(E161,'WOE &amp; IV'!$B$31:$B$34,'WOE &amp; IV'!$H$31:$H$34)</f>
        <v>0.255618819166126</v>
      </c>
      <c r="K161" s="5" t="n">
        <f aca="false">Model!$B$4+Model!$B$5*G161+Model!$B$6*H161+Model!$B$7*I161+Model!$B$8*J161</f>
        <v>-2.73569241535463</v>
      </c>
      <c r="L161" s="6" t="n">
        <f aca="false">IF(F161=1,LN(M161),LN(1-M161))</f>
        <v>-0.0628330886981154</v>
      </c>
      <c r="M161" s="6" t="n">
        <f aca="false">1/(1+EXP(-K161))</f>
        <v>0.0608997929533568</v>
      </c>
    </row>
    <row r="162" customFormat="false" ht="15" hidden="false" customHeight="false" outlineLevel="0" collapsed="false">
      <c r="A162" s="4" t="n">
        <v>161</v>
      </c>
      <c r="B162" s="4" t="n">
        <v>20.9</v>
      </c>
      <c r="C162" s="4" t="n">
        <v>21</v>
      </c>
      <c r="D162" s="4" t="n">
        <v>0</v>
      </c>
      <c r="E162" s="4" t="n">
        <v>4</v>
      </c>
      <c r="F162" s="4" t="n">
        <v>1</v>
      </c>
      <c r="G162" s="5" t="n">
        <f aca="false">LOOKUP(B162,'WOE &amp; IV'!$B$5:$B$9,'WOE &amp; IV'!$H$5:$H$9)</f>
        <v>0.721515666459208</v>
      </c>
      <c r="H162" s="5" t="n">
        <f aca="false">LOOKUP(C162,'WOE &amp; IV'!$B$14:$B$18,'WOE &amp; IV'!$H$14:$H$18)</f>
        <v>-0.498509425915863</v>
      </c>
      <c r="I162" s="5" t="n">
        <f aca="false">LOOKUP(D162,'WOE &amp; IV'!$B$23:$B$26,'WOE &amp; IV'!$H$23:$H$26)</f>
        <v>0.552846198833581</v>
      </c>
      <c r="J162" s="5" t="n">
        <f aca="false">LOOKUP(E162,'WOE &amp; IV'!$B$31:$B$34,'WOE &amp; IV'!$H$31:$H$34)</f>
        <v>-0.28220740641837</v>
      </c>
      <c r="K162" s="5" t="n">
        <f aca="false">Model!$B$4+Model!$B$5*G162+Model!$B$6*H162+Model!$B$7*I162+Model!$B$8*J162</f>
        <v>-1.64544774973026</v>
      </c>
      <c r="L162" s="6" t="n">
        <f aca="false">IF(F162=1,LN(M162),LN(1-M162))</f>
        <v>-1.82185699723022</v>
      </c>
      <c r="M162" s="6" t="n">
        <f aca="false">1/(1+EXP(-K162))</f>
        <v>0.16172514875826</v>
      </c>
    </row>
    <row r="163" customFormat="false" ht="15" hidden="false" customHeight="false" outlineLevel="0" collapsed="false">
      <c r="A163" s="4" t="n">
        <v>162</v>
      </c>
      <c r="B163" s="4" t="n">
        <v>26.9</v>
      </c>
      <c r="C163" s="4" t="n">
        <v>195</v>
      </c>
      <c r="D163" s="4" t="n">
        <v>0</v>
      </c>
      <c r="E163" s="4" t="n">
        <v>1</v>
      </c>
      <c r="F163" s="4" t="n">
        <v>0</v>
      </c>
      <c r="G163" s="5" t="n">
        <f aca="false">LOOKUP(B163,'WOE &amp; IV'!$B$5:$B$9,'WOE &amp; IV'!$H$5:$H$9)</f>
        <v>0.721515666459208</v>
      </c>
      <c r="H163" s="5" t="n">
        <f aca="false">LOOKUP(C163,'WOE &amp; IV'!$B$14:$B$18,'WOE &amp; IV'!$H$14:$H$18)</f>
        <v>0.149360747248786</v>
      </c>
      <c r="I163" s="5" t="n">
        <f aca="false">LOOKUP(D163,'WOE &amp; IV'!$B$23:$B$26,'WOE &amp; IV'!$H$23:$H$26)</f>
        <v>0.552846198833581</v>
      </c>
      <c r="J163" s="5" t="n">
        <f aca="false">LOOKUP(E163,'WOE &amp; IV'!$B$31:$B$34,'WOE &amp; IV'!$H$31:$H$34)</f>
        <v>-0.102296734208726</v>
      </c>
      <c r="K163" s="5" t="n">
        <f aca="false">Model!$B$4+Model!$B$5*G163+Model!$B$6*H163+Model!$B$7*I163+Model!$B$8*J163</f>
        <v>-2.75615080168681</v>
      </c>
      <c r="L163" s="6" t="n">
        <f aca="false">IF(F163=1,LN(M163),LN(1-M163))</f>
        <v>-0.0615990743239161</v>
      </c>
      <c r="M163" s="6" t="n">
        <f aca="false">1/(1+EXP(-K163))</f>
        <v>0.0597402144779439</v>
      </c>
    </row>
    <row r="164" customFormat="false" ht="15" hidden="false" customHeight="false" outlineLevel="0" collapsed="false">
      <c r="A164" s="4" t="n">
        <v>163</v>
      </c>
      <c r="B164" s="4" t="n">
        <v>98.2</v>
      </c>
      <c r="C164" s="4" t="n">
        <v>21</v>
      </c>
      <c r="D164" s="4" t="n">
        <v>0</v>
      </c>
      <c r="E164" s="4" t="n">
        <v>0</v>
      </c>
      <c r="F164" s="4" t="n">
        <v>0</v>
      </c>
      <c r="G164" s="5" t="n">
        <f aca="false">LOOKUP(B164,'WOE &amp; IV'!$B$5:$B$9,'WOE &amp; IV'!$H$5:$H$9)</f>
        <v>-1.34136085834593</v>
      </c>
      <c r="H164" s="5" t="n">
        <f aca="false">LOOKUP(C164,'WOE &amp; IV'!$B$14:$B$18,'WOE &amp; IV'!$H$14:$H$18)</f>
        <v>-0.498509425915863</v>
      </c>
      <c r="I164" s="5" t="n">
        <f aca="false">LOOKUP(D164,'WOE &amp; IV'!$B$23:$B$26,'WOE &amp; IV'!$H$23:$H$26)</f>
        <v>0.552846198833581</v>
      </c>
      <c r="J164" s="5" t="n">
        <f aca="false">LOOKUP(E164,'WOE &amp; IV'!$B$31:$B$34,'WOE &amp; IV'!$H$31:$H$34)</f>
        <v>0.255618819166126</v>
      </c>
      <c r="K164" s="5" t="n">
        <f aca="false">Model!$B$4+Model!$B$5*G164+Model!$B$6*H164+Model!$B$7*I164+Model!$B$8*J164</f>
        <v>0.0915813673273202</v>
      </c>
      <c r="L164" s="6" t="n">
        <f aca="false">IF(F164=1,LN(M164),LN(1-M164))</f>
        <v>-0.739985891407316</v>
      </c>
      <c r="M164" s="6" t="n">
        <f aca="false">1/(1+EXP(-K164))</f>
        <v>0.522879353025582</v>
      </c>
    </row>
    <row r="165" customFormat="false" ht="15" hidden="false" customHeight="false" outlineLevel="0" collapsed="false">
      <c r="A165" s="4" t="n">
        <v>164</v>
      </c>
      <c r="B165" s="4" t="n">
        <v>24.5</v>
      </c>
      <c r="C165" s="4" t="n">
        <v>169</v>
      </c>
      <c r="D165" s="4" t="n">
        <v>1</v>
      </c>
      <c r="E165" s="4" t="n">
        <v>1</v>
      </c>
      <c r="F165" s="4" t="n">
        <v>0</v>
      </c>
      <c r="G165" s="5" t="n">
        <f aca="false">LOOKUP(B165,'WOE &amp; IV'!$B$5:$B$9,'WOE &amp; IV'!$H$5:$H$9)</f>
        <v>0.721515666459208</v>
      </c>
      <c r="H165" s="5" t="n">
        <f aca="false">LOOKUP(C165,'WOE &amp; IV'!$B$14:$B$18,'WOE &amp; IV'!$H$14:$H$18)</f>
        <v>0.149360747248786</v>
      </c>
      <c r="I165" s="5" t="n">
        <f aca="false">LOOKUP(D165,'WOE &amp; IV'!$B$23:$B$26,'WOE &amp; IV'!$H$23:$H$26)</f>
        <v>-0.479121632008246</v>
      </c>
      <c r="J165" s="5" t="n">
        <f aca="false">LOOKUP(E165,'WOE &amp; IV'!$B$31:$B$34,'WOE &amp; IV'!$H$31:$H$34)</f>
        <v>-0.102296734208726</v>
      </c>
      <c r="K165" s="5" t="n">
        <f aca="false">Model!$B$4+Model!$B$5*G165+Model!$B$6*H165+Model!$B$7*I165+Model!$B$8*J165</f>
        <v>-1.49044225715931</v>
      </c>
      <c r="L165" s="6" t="n">
        <f aca="false">IF(F165=1,LN(M165),LN(1-M165))</f>
        <v>-0.203163680314785</v>
      </c>
      <c r="M165" s="6" t="n">
        <f aca="false">1/(1+EXP(-K165))</f>
        <v>0.18385535631994</v>
      </c>
    </row>
    <row r="166" customFormat="false" ht="15" hidden="false" customHeight="false" outlineLevel="0" collapsed="false">
      <c r="A166" s="4" t="n">
        <v>165</v>
      </c>
      <c r="B166" s="4" t="n">
        <v>66</v>
      </c>
      <c r="C166" s="4" t="n">
        <v>38</v>
      </c>
      <c r="D166" s="4" t="n">
        <v>0</v>
      </c>
      <c r="E166" s="4" t="n">
        <v>2</v>
      </c>
      <c r="F166" s="4" t="n">
        <v>0</v>
      </c>
      <c r="G166" s="5" t="n">
        <f aca="false">LOOKUP(B166,'WOE &amp; IV'!$B$5:$B$9,'WOE &amp; IV'!$H$5:$H$9)</f>
        <v>-0.907531990639555</v>
      </c>
      <c r="H166" s="5" t="n">
        <f aca="false">LOOKUP(C166,'WOE &amp; IV'!$B$14:$B$18,'WOE &amp; IV'!$H$14:$H$18)</f>
        <v>-0.18579367675035</v>
      </c>
      <c r="I166" s="5" t="n">
        <f aca="false">LOOKUP(D166,'WOE &amp; IV'!$B$23:$B$26,'WOE &amp; IV'!$H$23:$H$26)</f>
        <v>0.552846198833581</v>
      </c>
      <c r="J166" s="5" t="n">
        <f aca="false">LOOKUP(E166,'WOE &amp; IV'!$B$31:$B$34,'WOE &amp; IV'!$H$31:$H$34)</f>
        <v>-0.0820085521567092</v>
      </c>
      <c r="K166" s="5" t="n">
        <f aca="false">Model!$B$4+Model!$B$5*G166+Model!$B$6*H166+Model!$B$7*I166+Model!$B$8*J166</f>
        <v>-0.440626472430796</v>
      </c>
      <c r="L166" s="6" t="n">
        <f aca="false">IF(F166=1,LN(M166),LN(1-M166))</f>
        <v>-0.496909082171344</v>
      </c>
      <c r="M166" s="6" t="n">
        <f aca="false">1/(1+EXP(-K166))</f>
        <v>0.391591703542064</v>
      </c>
    </row>
    <row r="167" customFormat="false" ht="15" hidden="false" customHeight="false" outlineLevel="0" collapsed="false">
      <c r="A167" s="4" t="n">
        <v>166</v>
      </c>
      <c r="B167" s="4" t="n">
        <v>22.4</v>
      </c>
      <c r="C167" s="4" t="n">
        <v>122</v>
      </c>
      <c r="D167" s="4" t="n">
        <v>0</v>
      </c>
      <c r="E167" s="4" t="n">
        <v>3</v>
      </c>
      <c r="F167" s="4" t="n">
        <v>0</v>
      </c>
      <c r="G167" s="5" t="n">
        <f aca="false">LOOKUP(B167,'WOE &amp; IV'!$B$5:$B$9,'WOE &amp; IV'!$H$5:$H$9)</f>
        <v>0.721515666459208</v>
      </c>
      <c r="H167" s="5" t="n">
        <f aca="false">LOOKUP(C167,'WOE &amp; IV'!$B$14:$B$18,'WOE &amp; IV'!$H$14:$H$18)</f>
        <v>0.149360747248786</v>
      </c>
      <c r="I167" s="5" t="n">
        <f aca="false">LOOKUP(D167,'WOE &amp; IV'!$B$23:$B$26,'WOE &amp; IV'!$H$23:$H$26)</f>
        <v>0.552846198833581</v>
      </c>
      <c r="J167" s="5" t="n">
        <f aca="false">LOOKUP(E167,'WOE &amp; IV'!$B$31:$B$34,'WOE &amp; IV'!$H$31:$H$34)</f>
        <v>-0.0820085521567092</v>
      </c>
      <c r="K167" s="5" t="n">
        <f aca="false">Model!$B$4+Model!$B$5*G167+Model!$B$6*H167+Model!$B$7*I167+Model!$B$8*J167</f>
        <v>-2.7802085279641</v>
      </c>
      <c r="L167" s="6" t="n">
        <f aca="false">IF(F167=1,LN(M167),LN(1-M167))</f>
        <v>-0.0601780015905518</v>
      </c>
      <c r="M167" s="6" t="n">
        <f aca="false">1/(1+EXP(-K167))</f>
        <v>0.0584030870818394</v>
      </c>
    </row>
    <row r="168" customFormat="false" ht="15" hidden="false" customHeight="false" outlineLevel="0" collapsed="false">
      <c r="A168" s="4" t="n">
        <v>167</v>
      </c>
      <c r="B168" s="4" t="n">
        <v>68.3</v>
      </c>
      <c r="C168" s="4" t="n">
        <v>324</v>
      </c>
      <c r="D168" s="4" t="n">
        <v>1</v>
      </c>
      <c r="E168" s="4" t="n">
        <v>1</v>
      </c>
      <c r="F168" s="4" t="n">
        <v>0</v>
      </c>
      <c r="G168" s="5" t="n">
        <f aca="false">LOOKUP(B168,'WOE &amp; IV'!$B$5:$B$9,'WOE &amp; IV'!$H$5:$H$9)</f>
        <v>-0.907531990639555</v>
      </c>
      <c r="H168" s="5" t="n">
        <f aca="false">LOOKUP(C168,'WOE &amp; IV'!$B$14:$B$18,'WOE &amp; IV'!$H$14:$H$18)</f>
        <v>1.40669467736998</v>
      </c>
      <c r="I168" s="5" t="n">
        <f aca="false">LOOKUP(D168,'WOE &amp; IV'!$B$23:$B$26,'WOE &amp; IV'!$H$23:$H$26)</f>
        <v>-0.479121632008246</v>
      </c>
      <c r="J168" s="5" t="n">
        <f aca="false">LOOKUP(E168,'WOE &amp; IV'!$B$31:$B$34,'WOE &amp; IV'!$H$31:$H$34)</f>
        <v>-0.102296734208726</v>
      </c>
      <c r="K168" s="5" t="n">
        <f aca="false">Model!$B$4+Model!$B$5*G168+Model!$B$6*H168+Model!$B$7*I168+Model!$B$8*J168</f>
        <v>-1.35661582091808</v>
      </c>
      <c r="L168" s="6" t="n">
        <f aca="false">IF(F168=1,LN(M168),LN(1-M168))</f>
        <v>-0.229150143065495</v>
      </c>
      <c r="M168" s="6" t="n">
        <f aca="false">1/(1+EXP(-K168))</f>
        <v>0.204790870594929</v>
      </c>
    </row>
    <row r="169" customFormat="false" ht="15" hidden="false" customHeight="false" outlineLevel="0" collapsed="false">
      <c r="A169" s="4" t="n">
        <v>168</v>
      </c>
      <c r="B169" s="4" t="n">
        <v>54.6</v>
      </c>
      <c r="C169" s="4" t="n">
        <v>160</v>
      </c>
      <c r="D169" s="4" t="n">
        <v>0</v>
      </c>
      <c r="E169" s="4" t="n">
        <v>0</v>
      </c>
      <c r="F169" s="4" t="n">
        <v>0</v>
      </c>
      <c r="G169" s="5" t="n">
        <f aca="false">LOOKUP(B169,'WOE &amp; IV'!$B$5:$B$9,'WOE &amp; IV'!$H$5:$H$9)</f>
        <v>0.218255430312074</v>
      </c>
      <c r="H169" s="5" t="n">
        <f aca="false">LOOKUP(C169,'WOE &amp; IV'!$B$14:$B$18,'WOE &amp; IV'!$H$14:$H$18)</f>
        <v>0.149360747248786</v>
      </c>
      <c r="I169" s="5" t="n">
        <f aca="false">LOOKUP(D169,'WOE &amp; IV'!$B$23:$B$26,'WOE &amp; IV'!$H$23:$H$26)</f>
        <v>0.552846198833581</v>
      </c>
      <c r="J169" s="5" t="n">
        <f aca="false">LOOKUP(E169,'WOE &amp; IV'!$B$31:$B$34,'WOE &amp; IV'!$H$31:$H$34)</f>
        <v>0.255618819166126</v>
      </c>
      <c r="K169" s="5" t="n">
        <f aca="false">Model!$B$4+Model!$B$5*G169+Model!$B$6*H169+Model!$B$7*I169+Model!$B$8*J169</f>
        <v>-2.60121388102613</v>
      </c>
      <c r="L169" s="6" t="n">
        <f aca="false">IF(F169=1,LN(M169),LN(1-M169))</f>
        <v>-0.0715608135507159</v>
      </c>
      <c r="M169" s="6" t="n">
        <f aca="false">1/(1+EXP(-K169))</f>
        <v>0.0690603378729707</v>
      </c>
    </row>
    <row r="170" customFormat="false" ht="15" hidden="false" customHeight="false" outlineLevel="0" collapsed="false">
      <c r="A170" s="4" t="n">
        <v>169</v>
      </c>
      <c r="B170" s="4" t="n">
        <v>41.1</v>
      </c>
      <c r="C170" s="4" t="n">
        <v>84</v>
      </c>
      <c r="D170" s="4" t="n">
        <v>0</v>
      </c>
      <c r="E170" s="4" t="n">
        <v>2</v>
      </c>
      <c r="F170" s="4" t="n">
        <v>0</v>
      </c>
      <c r="G170" s="5" t="n">
        <f aca="false">LOOKUP(B170,'WOE &amp; IV'!$B$5:$B$9,'WOE &amp; IV'!$H$5:$H$9)</f>
        <v>0.218255430312074</v>
      </c>
      <c r="H170" s="5" t="n">
        <f aca="false">LOOKUP(C170,'WOE &amp; IV'!$B$14:$B$18,'WOE &amp; IV'!$H$14:$H$18)</f>
        <v>-0.171825195660813</v>
      </c>
      <c r="I170" s="5" t="n">
        <f aca="false">LOOKUP(D170,'WOE &amp; IV'!$B$23:$B$26,'WOE &amp; IV'!$H$23:$H$26)</f>
        <v>0.552846198833581</v>
      </c>
      <c r="J170" s="5" t="n">
        <f aca="false">LOOKUP(E170,'WOE &amp; IV'!$B$31:$B$34,'WOE &amp; IV'!$H$31:$H$34)</f>
        <v>-0.0820085521567092</v>
      </c>
      <c r="K170" s="5" t="n">
        <f aca="false">Model!$B$4+Model!$B$5*G170+Model!$B$6*H170+Model!$B$7*I170+Model!$B$8*J170</f>
        <v>-1.75598069458743</v>
      </c>
      <c r="L170" s="6" t="n">
        <f aca="false">IF(F170=1,LN(M170),LN(1-M170))</f>
        <v>-0.159340977938033</v>
      </c>
      <c r="M170" s="6" t="n">
        <f aca="false">1/(1+EXP(-K170))</f>
        <v>0.147294444388917</v>
      </c>
    </row>
    <row r="171" customFormat="false" ht="15" hidden="false" customHeight="false" outlineLevel="0" collapsed="false">
      <c r="A171" s="4" t="n">
        <v>170</v>
      </c>
      <c r="B171" s="4" t="n">
        <v>44</v>
      </c>
      <c r="C171" s="4" t="n">
        <v>137</v>
      </c>
      <c r="D171" s="4" t="n">
        <v>1</v>
      </c>
      <c r="E171" s="4" t="n">
        <v>0</v>
      </c>
      <c r="F171" s="4" t="n">
        <v>1</v>
      </c>
      <c r="G171" s="5" t="n">
        <f aca="false">LOOKUP(B171,'WOE &amp; IV'!$B$5:$B$9,'WOE &amp; IV'!$H$5:$H$9)</f>
        <v>0.218255430312074</v>
      </c>
      <c r="H171" s="5" t="n">
        <f aca="false">LOOKUP(C171,'WOE &amp; IV'!$B$14:$B$18,'WOE &amp; IV'!$H$14:$H$18)</f>
        <v>0.149360747248786</v>
      </c>
      <c r="I171" s="5" t="n">
        <f aca="false">LOOKUP(D171,'WOE &amp; IV'!$B$23:$B$26,'WOE &amp; IV'!$H$23:$H$26)</f>
        <v>-0.479121632008246</v>
      </c>
      <c r="J171" s="5" t="n">
        <f aca="false">LOOKUP(E171,'WOE &amp; IV'!$B$31:$B$34,'WOE &amp; IV'!$H$31:$H$34)</f>
        <v>0.255618819166126</v>
      </c>
      <c r="K171" s="5" t="n">
        <f aca="false">Model!$B$4+Model!$B$5*G171+Model!$B$6*H171+Model!$B$7*I171+Model!$B$8*J171</f>
        <v>-1.33550533649863</v>
      </c>
      <c r="L171" s="6" t="n">
        <f aca="false">IF(F171=1,LN(M171),LN(1-M171))</f>
        <v>-1.5690151524467</v>
      </c>
      <c r="M171" s="6" t="n">
        <f aca="false">1/(1+EXP(-K171))</f>
        <v>0.208250176073051</v>
      </c>
    </row>
    <row r="172" customFormat="false" ht="15" hidden="false" customHeight="false" outlineLevel="0" collapsed="false">
      <c r="A172" s="4" t="n">
        <v>171</v>
      </c>
      <c r="B172" s="4" t="n">
        <v>28.6</v>
      </c>
      <c r="C172" s="4" t="n">
        <v>64</v>
      </c>
      <c r="D172" s="4" t="n">
        <v>0</v>
      </c>
      <c r="E172" s="4" t="n">
        <v>2</v>
      </c>
      <c r="F172" s="4" t="n">
        <v>0</v>
      </c>
      <c r="G172" s="5" t="n">
        <f aca="false">LOOKUP(B172,'WOE &amp; IV'!$B$5:$B$9,'WOE &amp; IV'!$H$5:$H$9)</f>
        <v>0.721515666459208</v>
      </c>
      <c r="H172" s="5" t="n">
        <f aca="false">LOOKUP(C172,'WOE &amp; IV'!$B$14:$B$18,'WOE &amp; IV'!$H$14:$H$18)</f>
        <v>-0.171825195660813</v>
      </c>
      <c r="I172" s="5" t="n">
        <f aca="false">LOOKUP(D172,'WOE &amp; IV'!$B$23:$B$26,'WOE &amp; IV'!$H$23:$H$26)</f>
        <v>0.552846198833581</v>
      </c>
      <c r="J172" s="5" t="n">
        <f aca="false">LOOKUP(E172,'WOE &amp; IV'!$B$31:$B$34,'WOE &amp; IV'!$H$31:$H$34)</f>
        <v>-0.0820085521567092</v>
      </c>
      <c r="K172" s="5" t="n">
        <f aca="false">Model!$B$4+Model!$B$5*G172+Model!$B$6*H172+Model!$B$7*I172+Model!$B$8*J172</f>
        <v>-2.33533387844001</v>
      </c>
      <c r="L172" s="6" t="n">
        <f aca="false">IF(F172=1,LN(M172),LN(1-M172))</f>
        <v>-0.0923769411437892</v>
      </c>
      <c r="M172" s="6" t="n">
        <f aca="false">1/(1+EXP(-K172))</f>
        <v>0.0882385956233166</v>
      </c>
    </row>
    <row r="173" customFormat="false" ht="15" hidden="false" customHeight="false" outlineLevel="0" collapsed="false">
      <c r="A173" s="4" t="n">
        <v>172</v>
      </c>
      <c r="B173" s="4" t="n">
        <v>56.2</v>
      </c>
      <c r="C173" s="4" t="n">
        <v>360</v>
      </c>
      <c r="D173" s="4" t="n">
        <v>1</v>
      </c>
      <c r="E173" s="4" t="n">
        <v>3</v>
      </c>
      <c r="F173" s="4" t="n">
        <v>0</v>
      </c>
      <c r="G173" s="5" t="n">
        <f aca="false">LOOKUP(B173,'WOE &amp; IV'!$B$5:$B$9,'WOE &amp; IV'!$H$5:$H$9)</f>
        <v>0.218255430312074</v>
      </c>
      <c r="H173" s="5" t="n">
        <f aca="false">LOOKUP(C173,'WOE &amp; IV'!$B$14:$B$18,'WOE &amp; IV'!$H$14:$H$18)</f>
        <v>1.40669467736998</v>
      </c>
      <c r="I173" s="5" t="n">
        <f aca="false">LOOKUP(D173,'WOE &amp; IV'!$B$23:$B$26,'WOE &amp; IV'!$H$23:$H$26)</f>
        <v>-0.479121632008246</v>
      </c>
      <c r="J173" s="5" t="n">
        <f aca="false">LOOKUP(E173,'WOE &amp; IV'!$B$31:$B$34,'WOE &amp; IV'!$H$31:$H$34)</f>
        <v>-0.0820085521567092</v>
      </c>
      <c r="K173" s="5" t="n">
        <f aca="false">Model!$B$4+Model!$B$5*G173+Model!$B$6*H173+Model!$B$7*I173+Model!$B$8*J173</f>
        <v>-2.67668002619487</v>
      </c>
      <c r="L173" s="6" t="n">
        <f aca="false">IF(F173=1,LN(M173),LN(1-M173))</f>
        <v>-0.066528253096008</v>
      </c>
      <c r="M173" s="6" t="n">
        <f aca="false">1/(1+EXP(-K173))</f>
        <v>0.064363519144425</v>
      </c>
    </row>
    <row r="174" customFormat="false" ht="15" hidden="false" customHeight="false" outlineLevel="0" collapsed="false">
      <c r="A174" s="4" t="n">
        <v>173</v>
      </c>
      <c r="B174" s="4" t="n">
        <v>33.6</v>
      </c>
      <c r="C174" s="4" t="n">
        <v>53</v>
      </c>
      <c r="D174" s="4" t="n">
        <v>0</v>
      </c>
      <c r="E174" s="4" t="n">
        <v>1</v>
      </c>
      <c r="F174" s="4" t="n">
        <v>1</v>
      </c>
      <c r="G174" s="5" t="n">
        <f aca="false">LOOKUP(B174,'WOE &amp; IV'!$B$5:$B$9,'WOE &amp; IV'!$H$5:$H$9)</f>
        <v>0.218255430312074</v>
      </c>
      <c r="H174" s="5" t="n">
        <f aca="false">LOOKUP(C174,'WOE &amp; IV'!$B$14:$B$18,'WOE &amp; IV'!$H$14:$H$18)</f>
        <v>-0.18579367675035</v>
      </c>
      <c r="I174" s="5" t="n">
        <f aca="false">LOOKUP(D174,'WOE &amp; IV'!$B$23:$B$26,'WOE &amp; IV'!$H$23:$H$26)</f>
        <v>0.552846198833581</v>
      </c>
      <c r="J174" s="5" t="n">
        <f aca="false">LOOKUP(E174,'WOE &amp; IV'!$B$31:$B$34,'WOE &amp; IV'!$H$31:$H$34)</f>
        <v>-0.102296734208726</v>
      </c>
      <c r="K174" s="5" t="n">
        <f aca="false">Model!$B$4+Model!$B$5*G174+Model!$B$6*H174+Model!$B$7*I174+Model!$B$8*J174</f>
        <v>-1.71257522515303</v>
      </c>
      <c r="L174" s="6" t="n">
        <f aca="false">IF(F174=1,LN(M174),LN(1-M174))</f>
        <v>-1.87842911592173</v>
      </c>
      <c r="M174" s="6" t="n">
        <f aca="false">1/(1+EXP(-K174))</f>
        <v>0.152829995494673</v>
      </c>
    </row>
    <row r="175" customFormat="false" ht="15" hidden="false" customHeight="false" outlineLevel="0" collapsed="false">
      <c r="A175" s="4" t="n">
        <v>174</v>
      </c>
      <c r="B175" s="4" t="n">
        <v>14.4</v>
      </c>
      <c r="C175" s="4" t="n">
        <v>92</v>
      </c>
      <c r="D175" s="4" t="n">
        <v>0</v>
      </c>
      <c r="E175" s="4" t="n">
        <v>1</v>
      </c>
      <c r="F175" s="4" t="n">
        <v>1</v>
      </c>
      <c r="G175" s="5" t="n">
        <f aca="false">LOOKUP(B175,'WOE &amp; IV'!$B$5:$B$9,'WOE &amp; IV'!$H$5:$H$9)</f>
        <v>0.721515666459208</v>
      </c>
      <c r="H175" s="5" t="n">
        <f aca="false">LOOKUP(C175,'WOE &amp; IV'!$B$14:$B$18,'WOE &amp; IV'!$H$14:$H$18)</f>
        <v>-0.171825195660813</v>
      </c>
      <c r="I175" s="5" t="n">
        <f aca="false">LOOKUP(D175,'WOE &amp; IV'!$B$23:$B$26,'WOE &amp; IV'!$H$23:$H$26)</f>
        <v>0.552846198833581</v>
      </c>
      <c r="J175" s="5" t="n">
        <f aca="false">LOOKUP(E175,'WOE &amp; IV'!$B$31:$B$34,'WOE &amp; IV'!$H$31:$H$34)</f>
        <v>-0.102296734208726</v>
      </c>
      <c r="K175" s="5" t="n">
        <f aca="false">Model!$B$4+Model!$B$5*G175+Model!$B$6*H175+Model!$B$7*I175+Model!$B$8*J175</f>
        <v>-2.31127615216273</v>
      </c>
      <c r="L175" s="6" t="n">
        <f aca="false">IF(F175=1,LN(M175),LN(1-M175))</f>
        <v>-2.40579934955133</v>
      </c>
      <c r="M175" s="6" t="n">
        <f aca="false">1/(1+EXP(-K175))</f>
        <v>0.0901933707566932</v>
      </c>
    </row>
    <row r="176" customFormat="false" ht="15" hidden="false" customHeight="false" outlineLevel="0" collapsed="false">
      <c r="A176" s="4" t="n">
        <v>175</v>
      </c>
      <c r="B176" s="4" t="n">
        <v>13.1</v>
      </c>
      <c r="C176" s="4" t="n">
        <v>150</v>
      </c>
      <c r="D176" s="4" t="n">
        <v>0</v>
      </c>
      <c r="E176" s="4" t="n">
        <v>1</v>
      </c>
      <c r="F176" s="4" t="n">
        <v>0</v>
      </c>
      <c r="G176" s="5" t="n">
        <f aca="false">LOOKUP(B176,'WOE &amp; IV'!$B$5:$B$9,'WOE &amp; IV'!$H$5:$H$9)</f>
        <v>0.721515666459208</v>
      </c>
      <c r="H176" s="5" t="n">
        <f aca="false">LOOKUP(C176,'WOE &amp; IV'!$B$14:$B$18,'WOE &amp; IV'!$H$14:$H$18)</f>
        <v>0.149360747248786</v>
      </c>
      <c r="I176" s="5" t="n">
        <f aca="false">LOOKUP(D176,'WOE &amp; IV'!$B$23:$B$26,'WOE &amp; IV'!$H$23:$H$26)</f>
        <v>0.552846198833581</v>
      </c>
      <c r="J176" s="5" t="n">
        <f aca="false">LOOKUP(E176,'WOE &amp; IV'!$B$31:$B$34,'WOE &amp; IV'!$H$31:$H$34)</f>
        <v>-0.102296734208726</v>
      </c>
      <c r="K176" s="5" t="n">
        <f aca="false">Model!$B$4+Model!$B$5*G176+Model!$B$6*H176+Model!$B$7*I176+Model!$B$8*J176</f>
        <v>-2.75615080168681</v>
      </c>
      <c r="L176" s="6" t="n">
        <f aca="false">IF(F176=1,LN(M176),LN(1-M176))</f>
        <v>-0.0615990743239161</v>
      </c>
      <c r="M176" s="6" t="n">
        <f aca="false">1/(1+EXP(-K176))</f>
        <v>0.0597402144779439</v>
      </c>
    </row>
    <row r="177" customFormat="false" ht="15" hidden="false" customHeight="false" outlineLevel="0" collapsed="false">
      <c r="A177" s="4" t="n">
        <v>176</v>
      </c>
      <c r="B177" s="4" t="n">
        <v>49.3</v>
      </c>
      <c r="C177" s="4" t="n">
        <v>130</v>
      </c>
      <c r="D177" s="4" t="n">
        <v>0</v>
      </c>
      <c r="E177" s="4" t="n">
        <v>1</v>
      </c>
      <c r="F177" s="4" t="n">
        <v>0</v>
      </c>
      <c r="G177" s="5" t="n">
        <f aca="false">LOOKUP(B177,'WOE &amp; IV'!$B$5:$B$9,'WOE &amp; IV'!$H$5:$H$9)</f>
        <v>0.218255430312074</v>
      </c>
      <c r="H177" s="5" t="n">
        <f aca="false">LOOKUP(C177,'WOE &amp; IV'!$B$14:$B$18,'WOE &amp; IV'!$H$14:$H$18)</f>
        <v>0.149360747248786</v>
      </c>
      <c r="I177" s="5" t="n">
        <f aca="false">LOOKUP(D177,'WOE &amp; IV'!$B$23:$B$26,'WOE &amp; IV'!$H$23:$H$26)</f>
        <v>0.552846198833581</v>
      </c>
      <c r="J177" s="5" t="n">
        <f aca="false">LOOKUP(E177,'WOE &amp; IV'!$B$31:$B$34,'WOE &amp; IV'!$H$31:$H$34)</f>
        <v>-0.102296734208726</v>
      </c>
      <c r="K177" s="5" t="n">
        <f aca="false">Model!$B$4+Model!$B$5*G177+Model!$B$6*H177+Model!$B$7*I177+Model!$B$8*J177</f>
        <v>-2.17679761783423</v>
      </c>
      <c r="L177" s="6" t="n">
        <f aca="false">IF(F177=1,LN(M177),LN(1-M177))</f>
        <v>-0.107422090918936</v>
      </c>
      <c r="M177" s="6" t="n">
        <f aca="false">1/(1+EXP(-K177))</f>
        <v>0.101853506506954</v>
      </c>
    </row>
    <row r="178" customFormat="false" ht="15" hidden="false" customHeight="false" outlineLevel="0" collapsed="false">
      <c r="A178" s="4" t="n">
        <v>177</v>
      </c>
      <c r="B178" s="4" t="n">
        <v>84.5</v>
      </c>
      <c r="C178" s="4" t="n">
        <v>141</v>
      </c>
      <c r="D178" s="4" t="n">
        <v>0</v>
      </c>
      <c r="E178" s="4" t="n">
        <v>3</v>
      </c>
      <c r="F178" s="4" t="n">
        <v>0</v>
      </c>
      <c r="G178" s="5" t="n">
        <f aca="false">LOOKUP(B178,'WOE &amp; IV'!$B$5:$B$9,'WOE &amp; IV'!$H$5:$H$9)</f>
        <v>-0.907531990639555</v>
      </c>
      <c r="H178" s="5" t="n">
        <f aca="false">LOOKUP(C178,'WOE &amp; IV'!$B$14:$B$18,'WOE &amp; IV'!$H$14:$H$18)</f>
        <v>0.149360747248786</v>
      </c>
      <c r="I178" s="5" t="n">
        <f aca="false">LOOKUP(D178,'WOE &amp; IV'!$B$23:$B$26,'WOE &amp; IV'!$H$23:$H$26)</f>
        <v>0.552846198833581</v>
      </c>
      <c r="J178" s="5" t="n">
        <f aca="false">LOOKUP(E178,'WOE &amp; IV'!$B$31:$B$34,'WOE &amp; IV'!$H$31:$H$34)</f>
        <v>-0.0820085521567092</v>
      </c>
      <c r="K178" s="5" t="n">
        <f aca="false">Model!$B$4+Model!$B$5*G178+Model!$B$6*H178+Model!$B$7*I178+Model!$B$8*J178</f>
        <v>-0.904848865112</v>
      </c>
      <c r="L178" s="6" t="n">
        <f aca="false">IF(F178=1,LN(M178),LN(1-M178))</f>
        <v>-0.3397547220208</v>
      </c>
      <c r="M178" s="6" t="n">
        <f aca="false">1/(1+EXP(-K178))</f>
        <v>0.288055074238709</v>
      </c>
    </row>
    <row r="179" customFormat="false" ht="15" hidden="false" customHeight="false" outlineLevel="0" collapsed="false">
      <c r="A179" s="4" t="n">
        <v>178</v>
      </c>
      <c r="B179" s="4" t="n">
        <v>49</v>
      </c>
      <c r="C179" s="4" t="n">
        <v>66</v>
      </c>
      <c r="D179" s="4" t="n">
        <v>0</v>
      </c>
      <c r="E179" s="4" t="n">
        <v>3</v>
      </c>
      <c r="F179" s="4" t="n">
        <v>0</v>
      </c>
      <c r="G179" s="5" t="n">
        <f aca="false">LOOKUP(B179,'WOE &amp; IV'!$B$5:$B$9,'WOE &amp; IV'!$H$5:$H$9)</f>
        <v>0.218255430312074</v>
      </c>
      <c r="H179" s="5" t="n">
        <f aca="false">LOOKUP(C179,'WOE &amp; IV'!$B$14:$B$18,'WOE &amp; IV'!$H$14:$H$18)</f>
        <v>-0.171825195660813</v>
      </c>
      <c r="I179" s="5" t="n">
        <f aca="false">LOOKUP(D179,'WOE &amp; IV'!$B$23:$B$26,'WOE &amp; IV'!$H$23:$H$26)</f>
        <v>0.552846198833581</v>
      </c>
      <c r="J179" s="5" t="n">
        <f aca="false">LOOKUP(E179,'WOE &amp; IV'!$B$31:$B$34,'WOE &amp; IV'!$H$31:$H$34)</f>
        <v>-0.0820085521567092</v>
      </c>
      <c r="K179" s="5" t="n">
        <f aca="false">Model!$B$4+Model!$B$5*G179+Model!$B$6*H179+Model!$B$7*I179+Model!$B$8*J179</f>
        <v>-1.75598069458743</v>
      </c>
      <c r="L179" s="6" t="n">
        <f aca="false">IF(F179=1,LN(M179),LN(1-M179))</f>
        <v>-0.159340977938033</v>
      </c>
      <c r="M179" s="6" t="n">
        <f aca="false">1/(1+EXP(-K179))</f>
        <v>0.147294444388917</v>
      </c>
    </row>
    <row r="180" customFormat="false" ht="15" hidden="false" customHeight="false" outlineLevel="0" collapsed="false">
      <c r="A180" s="4" t="n">
        <v>179</v>
      </c>
      <c r="B180" s="4" t="n">
        <v>42</v>
      </c>
      <c r="C180" s="4" t="n">
        <v>82</v>
      </c>
      <c r="D180" s="4" t="n">
        <v>0</v>
      </c>
      <c r="E180" s="4" t="n">
        <v>0</v>
      </c>
      <c r="F180" s="4" t="n">
        <v>0</v>
      </c>
      <c r="G180" s="5" t="n">
        <f aca="false">LOOKUP(B180,'WOE &amp; IV'!$B$5:$B$9,'WOE &amp; IV'!$H$5:$H$9)</f>
        <v>0.218255430312074</v>
      </c>
      <c r="H180" s="5" t="n">
        <f aca="false">LOOKUP(C180,'WOE &amp; IV'!$B$14:$B$18,'WOE &amp; IV'!$H$14:$H$18)</f>
        <v>-0.171825195660813</v>
      </c>
      <c r="I180" s="5" t="n">
        <f aca="false">LOOKUP(D180,'WOE &amp; IV'!$B$23:$B$26,'WOE &amp; IV'!$H$23:$H$26)</f>
        <v>0.552846198833581</v>
      </c>
      <c r="J180" s="5" t="n">
        <f aca="false">LOOKUP(E180,'WOE &amp; IV'!$B$31:$B$34,'WOE &amp; IV'!$H$31:$H$34)</f>
        <v>0.255618819166126</v>
      </c>
      <c r="K180" s="5" t="n">
        <f aca="false">Model!$B$4+Model!$B$5*G180+Model!$B$6*H180+Model!$B$7*I180+Model!$B$8*J180</f>
        <v>-2.15633923150205</v>
      </c>
      <c r="L180" s="6" t="n">
        <f aca="false">IF(F180=1,LN(M180),LN(1-M180))</f>
        <v>-0.109525097706125</v>
      </c>
      <c r="M180" s="6" t="n">
        <f aca="false">1/(1+EXP(-K180))</f>
        <v>0.103740329981978</v>
      </c>
    </row>
    <row r="181" customFormat="false" ht="15" hidden="false" customHeight="false" outlineLevel="0" collapsed="false">
      <c r="A181" s="4" t="n">
        <v>180</v>
      </c>
      <c r="B181" s="4" t="n">
        <v>52.1</v>
      </c>
      <c r="C181" s="4" t="n">
        <v>189</v>
      </c>
      <c r="D181" s="4" t="n">
        <v>0</v>
      </c>
      <c r="E181" s="4" t="n">
        <v>1</v>
      </c>
      <c r="F181" s="4" t="n">
        <v>0</v>
      </c>
      <c r="G181" s="5" t="n">
        <f aca="false">LOOKUP(B181,'WOE &amp; IV'!$B$5:$B$9,'WOE &amp; IV'!$H$5:$H$9)</f>
        <v>0.218255430312074</v>
      </c>
      <c r="H181" s="5" t="n">
        <f aca="false">LOOKUP(C181,'WOE &amp; IV'!$B$14:$B$18,'WOE &amp; IV'!$H$14:$H$18)</f>
        <v>0.149360747248786</v>
      </c>
      <c r="I181" s="5" t="n">
        <f aca="false">LOOKUP(D181,'WOE &amp; IV'!$B$23:$B$26,'WOE &amp; IV'!$H$23:$H$26)</f>
        <v>0.552846198833581</v>
      </c>
      <c r="J181" s="5" t="n">
        <f aca="false">LOOKUP(E181,'WOE &amp; IV'!$B$31:$B$34,'WOE &amp; IV'!$H$31:$H$34)</f>
        <v>-0.102296734208726</v>
      </c>
      <c r="K181" s="5" t="n">
        <f aca="false">Model!$B$4+Model!$B$5*G181+Model!$B$6*H181+Model!$B$7*I181+Model!$B$8*J181</f>
        <v>-2.17679761783423</v>
      </c>
      <c r="L181" s="6" t="n">
        <f aca="false">IF(F181=1,LN(M181),LN(1-M181))</f>
        <v>-0.107422090918936</v>
      </c>
      <c r="M181" s="6" t="n">
        <f aca="false">1/(1+EXP(-K181))</f>
        <v>0.101853506506954</v>
      </c>
    </row>
    <row r="182" customFormat="false" ht="15" hidden="false" customHeight="false" outlineLevel="0" collapsed="false">
      <c r="A182" s="4" t="n">
        <v>181</v>
      </c>
      <c r="B182" s="4" t="n">
        <v>77.7</v>
      </c>
      <c r="C182" s="4" t="n">
        <v>183</v>
      </c>
      <c r="D182" s="4" t="n">
        <v>1</v>
      </c>
      <c r="E182" s="4" t="n">
        <v>1</v>
      </c>
      <c r="F182" s="4" t="n">
        <v>1</v>
      </c>
      <c r="G182" s="5" t="n">
        <f aca="false">LOOKUP(B182,'WOE &amp; IV'!$B$5:$B$9,'WOE &amp; IV'!$H$5:$H$9)</f>
        <v>-0.907531990639555</v>
      </c>
      <c r="H182" s="5" t="n">
        <f aca="false">LOOKUP(C182,'WOE &amp; IV'!$B$14:$B$18,'WOE &amp; IV'!$H$14:$H$18)</f>
        <v>0.149360747248786</v>
      </c>
      <c r="I182" s="5" t="n">
        <f aca="false">LOOKUP(D182,'WOE &amp; IV'!$B$23:$B$26,'WOE &amp; IV'!$H$23:$H$26)</f>
        <v>-0.479121632008246</v>
      </c>
      <c r="J182" s="5" t="n">
        <f aca="false">LOOKUP(E182,'WOE &amp; IV'!$B$31:$B$34,'WOE &amp; IV'!$H$31:$H$34)</f>
        <v>-0.102296734208726</v>
      </c>
      <c r="K182" s="5" t="n">
        <f aca="false">Model!$B$4+Model!$B$5*G182+Model!$B$6*H182+Model!$B$7*I182+Model!$B$8*J182</f>
        <v>0.384917405692783</v>
      </c>
      <c r="L182" s="6" t="n">
        <f aca="false">IF(F182=1,LN(M182),LN(1-M182))</f>
        <v>-0.519095438317258</v>
      </c>
      <c r="M182" s="6" t="n">
        <f aca="false">1/(1+EXP(-K182))</f>
        <v>0.595058571778666</v>
      </c>
    </row>
    <row r="183" customFormat="false" ht="15" hidden="false" customHeight="false" outlineLevel="0" collapsed="false">
      <c r="A183" s="4" t="n">
        <v>182</v>
      </c>
      <c r="B183" s="4" t="n">
        <v>50.5</v>
      </c>
      <c r="C183" s="4" t="n">
        <v>132</v>
      </c>
      <c r="D183" s="4" t="n">
        <v>0</v>
      </c>
      <c r="E183" s="4" t="n">
        <v>0</v>
      </c>
      <c r="F183" s="4" t="n">
        <v>0</v>
      </c>
      <c r="G183" s="5" t="n">
        <f aca="false">LOOKUP(B183,'WOE &amp; IV'!$B$5:$B$9,'WOE &amp; IV'!$H$5:$H$9)</f>
        <v>0.218255430312074</v>
      </c>
      <c r="H183" s="5" t="n">
        <f aca="false">LOOKUP(C183,'WOE &amp; IV'!$B$14:$B$18,'WOE &amp; IV'!$H$14:$H$18)</f>
        <v>0.149360747248786</v>
      </c>
      <c r="I183" s="5" t="n">
        <f aca="false">LOOKUP(D183,'WOE &amp; IV'!$B$23:$B$26,'WOE &amp; IV'!$H$23:$H$26)</f>
        <v>0.552846198833581</v>
      </c>
      <c r="J183" s="5" t="n">
        <f aca="false">LOOKUP(E183,'WOE &amp; IV'!$B$31:$B$34,'WOE &amp; IV'!$H$31:$H$34)</f>
        <v>0.255618819166126</v>
      </c>
      <c r="K183" s="5" t="n">
        <f aca="false">Model!$B$4+Model!$B$5*G183+Model!$B$6*H183+Model!$B$7*I183+Model!$B$8*J183</f>
        <v>-2.60121388102613</v>
      </c>
      <c r="L183" s="6" t="n">
        <f aca="false">IF(F183=1,LN(M183),LN(1-M183))</f>
        <v>-0.0715608135507159</v>
      </c>
      <c r="M183" s="6" t="n">
        <f aca="false">1/(1+EXP(-K183))</f>
        <v>0.0690603378729707</v>
      </c>
    </row>
    <row r="184" customFormat="false" ht="15" hidden="false" customHeight="false" outlineLevel="0" collapsed="false">
      <c r="A184" s="4" t="n">
        <v>183</v>
      </c>
      <c r="B184" s="4" t="n">
        <v>34.7</v>
      </c>
      <c r="C184" s="4" t="n">
        <v>242</v>
      </c>
      <c r="D184" s="4" t="n">
        <v>0</v>
      </c>
      <c r="E184" s="4" t="n">
        <v>1</v>
      </c>
      <c r="F184" s="4" t="n">
        <v>0</v>
      </c>
      <c r="G184" s="5" t="n">
        <f aca="false">LOOKUP(B184,'WOE &amp; IV'!$B$5:$B$9,'WOE &amp; IV'!$H$5:$H$9)</f>
        <v>0.218255430312074</v>
      </c>
      <c r="H184" s="5" t="n">
        <f aca="false">LOOKUP(C184,'WOE &amp; IV'!$B$14:$B$18,'WOE &amp; IV'!$H$14:$H$18)</f>
        <v>1.40669467736998</v>
      </c>
      <c r="I184" s="5" t="n">
        <f aca="false">LOOKUP(D184,'WOE &amp; IV'!$B$23:$B$26,'WOE &amp; IV'!$H$23:$H$26)</f>
        <v>0.552846198833581</v>
      </c>
      <c r="J184" s="5" t="n">
        <f aca="false">LOOKUP(E184,'WOE &amp; IV'!$B$31:$B$34,'WOE &amp; IV'!$H$31:$H$34)</f>
        <v>-0.102296734208726</v>
      </c>
      <c r="K184" s="5" t="n">
        <f aca="false">Model!$B$4+Model!$B$5*G184+Model!$B$6*H184+Model!$B$7*I184+Model!$B$8*J184</f>
        <v>-3.91833084444509</v>
      </c>
      <c r="L184" s="6" t="n">
        <f aca="false">IF(F184=1,LN(M184),LN(1-M184))</f>
        <v>-0.0196793258445781</v>
      </c>
      <c r="M184" s="6" t="n">
        <f aca="false">1/(1+EXP(-K184))</f>
        <v>0.019486951908296</v>
      </c>
    </row>
    <row r="185" customFormat="false" ht="15" hidden="false" customHeight="false" outlineLevel="0" collapsed="false">
      <c r="A185" s="4" t="n">
        <v>184</v>
      </c>
      <c r="B185" s="4" t="n">
        <v>72.7</v>
      </c>
      <c r="C185" s="4" t="n">
        <v>194</v>
      </c>
      <c r="D185" s="4" t="n">
        <v>0</v>
      </c>
      <c r="E185" s="4" t="n">
        <v>1</v>
      </c>
      <c r="F185" s="4" t="n">
        <v>0</v>
      </c>
      <c r="G185" s="5" t="n">
        <f aca="false">LOOKUP(B185,'WOE &amp; IV'!$B$5:$B$9,'WOE &amp; IV'!$H$5:$H$9)</f>
        <v>-0.907531990639555</v>
      </c>
      <c r="H185" s="5" t="n">
        <f aca="false">LOOKUP(C185,'WOE &amp; IV'!$B$14:$B$18,'WOE &amp; IV'!$H$14:$H$18)</f>
        <v>0.149360747248786</v>
      </c>
      <c r="I185" s="5" t="n">
        <f aca="false">LOOKUP(D185,'WOE &amp; IV'!$B$23:$B$26,'WOE &amp; IV'!$H$23:$H$26)</f>
        <v>0.552846198833581</v>
      </c>
      <c r="J185" s="5" t="n">
        <f aca="false">LOOKUP(E185,'WOE &amp; IV'!$B$31:$B$34,'WOE &amp; IV'!$H$31:$H$34)</f>
        <v>-0.102296734208726</v>
      </c>
      <c r="K185" s="5" t="n">
        <f aca="false">Model!$B$4+Model!$B$5*G185+Model!$B$6*H185+Model!$B$7*I185+Model!$B$8*J185</f>
        <v>-0.880791138834718</v>
      </c>
      <c r="L185" s="6" t="n">
        <f aca="false">IF(F185=1,LN(M185),LN(1-M185))</f>
        <v>-0.346744220536505</v>
      </c>
      <c r="M185" s="6" t="n">
        <f aca="false">1/(1+EXP(-K185))</f>
        <v>0.293013862331912</v>
      </c>
    </row>
    <row r="186" customFormat="false" ht="15" hidden="false" customHeight="false" outlineLevel="0" collapsed="false">
      <c r="A186" s="4" t="n">
        <v>185</v>
      </c>
      <c r="B186" s="4" t="n">
        <v>55.7</v>
      </c>
      <c r="C186" s="4" t="n">
        <v>179</v>
      </c>
      <c r="D186" s="4" t="n">
        <v>0</v>
      </c>
      <c r="E186" s="4" t="n">
        <v>0</v>
      </c>
      <c r="F186" s="4" t="n">
        <v>0</v>
      </c>
      <c r="G186" s="5" t="n">
        <f aca="false">LOOKUP(B186,'WOE &amp; IV'!$B$5:$B$9,'WOE &amp; IV'!$H$5:$H$9)</f>
        <v>0.218255430312074</v>
      </c>
      <c r="H186" s="5" t="n">
        <f aca="false">LOOKUP(C186,'WOE &amp; IV'!$B$14:$B$18,'WOE &amp; IV'!$H$14:$H$18)</f>
        <v>0.149360747248786</v>
      </c>
      <c r="I186" s="5" t="n">
        <f aca="false">LOOKUP(D186,'WOE &amp; IV'!$B$23:$B$26,'WOE &amp; IV'!$H$23:$H$26)</f>
        <v>0.552846198833581</v>
      </c>
      <c r="J186" s="5" t="n">
        <f aca="false">LOOKUP(E186,'WOE &amp; IV'!$B$31:$B$34,'WOE &amp; IV'!$H$31:$H$34)</f>
        <v>0.255618819166126</v>
      </c>
      <c r="K186" s="5" t="n">
        <f aca="false">Model!$B$4+Model!$B$5*G186+Model!$B$6*H186+Model!$B$7*I186+Model!$B$8*J186</f>
        <v>-2.60121388102613</v>
      </c>
      <c r="L186" s="6" t="n">
        <f aca="false">IF(F186=1,LN(M186),LN(1-M186))</f>
        <v>-0.0715608135507159</v>
      </c>
      <c r="M186" s="6" t="n">
        <f aca="false">1/(1+EXP(-K186))</f>
        <v>0.0690603378729707</v>
      </c>
    </row>
    <row r="187" customFormat="false" ht="15" hidden="false" customHeight="false" outlineLevel="0" collapsed="false">
      <c r="A187" s="4" t="n">
        <v>186</v>
      </c>
      <c r="B187" s="4" t="n">
        <v>83.4</v>
      </c>
      <c r="C187" s="4" t="n">
        <v>20</v>
      </c>
      <c r="D187" s="4" t="n">
        <v>0</v>
      </c>
      <c r="E187" s="4" t="n">
        <v>0</v>
      </c>
      <c r="F187" s="4" t="n">
        <v>1</v>
      </c>
      <c r="G187" s="5" t="n">
        <f aca="false">LOOKUP(B187,'WOE &amp; IV'!$B$5:$B$9,'WOE &amp; IV'!$H$5:$H$9)</f>
        <v>-0.907531990639555</v>
      </c>
      <c r="H187" s="5" t="n">
        <f aca="false">LOOKUP(C187,'WOE &amp; IV'!$B$14:$B$18,'WOE &amp; IV'!$H$14:$H$18)</f>
        <v>-0.498509425915863</v>
      </c>
      <c r="I187" s="5" t="n">
        <f aca="false">LOOKUP(D187,'WOE &amp; IV'!$B$23:$B$26,'WOE &amp; IV'!$H$23:$H$26)</f>
        <v>0.552846198833581</v>
      </c>
      <c r="J187" s="5" t="n">
        <f aca="false">LOOKUP(E187,'WOE &amp; IV'!$B$31:$B$34,'WOE &amp; IV'!$H$31:$H$34)</f>
        <v>0.255618819166126</v>
      </c>
      <c r="K187" s="5" t="n">
        <f aca="false">Model!$B$4+Model!$B$5*G187+Model!$B$6*H187+Model!$B$7*I187+Model!$B$8*J187</f>
        <v>-0.407842425176262</v>
      </c>
      <c r="L187" s="6" t="n">
        <f aca="false">IF(F187=1,LN(M187),LN(1-M187))</f>
        <v>-0.91771780020376</v>
      </c>
      <c r="M187" s="6" t="n">
        <f aca="false">1/(1+EXP(-K187))</f>
        <v>0.39942957977928</v>
      </c>
    </row>
    <row r="188" customFormat="false" ht="15" hidden="false" customHeight="false" outlineLevel="0" collapsed="false">
      <c r="A188" s="4" t="n">
        <v>187</v>
      </c>
      <c r="B188" s="4" t="n">
        <v>49.6</v>
      </c>
      <c r="C188" s="4" t="n">
        <v>131</v>
      </c>
      <c r="D188" s="4" t="n">
        <v>0</v>
      </c>
      <c r="E188" s="4" t="n">
        <v>1</v>
      </c>
      <c r="F188" s="4" t="n">
        <v>0</v>
      </c>
      <c r="G188" s="5" t="n">
        <f aca="false">LOOKUP(B188,'WOE &amp; IV'!$B$5:$B$9,'WOE &amp; IV'!$H$5:$H$9)</f>
        <v>0.218255430312074</v>
      </c>
      <c r="H188" s="5" t="n">
        <f aca="false">LOOKUP(C188,'WOE &amp; IV'!$B$14:$B$18,'WOE &amp; IV'!$H$14:$H$18)</f>
        <v>0.149360747248786</v>
      </c>
      <c r="I188" s="5" t="n">
        <f aca="false">LOOKUP(D188,'WOE &amp; IV'!$B$23:$B$26,'WOE &amp; IV'!$H$23:$H$26)</f>
        <v>0.552846198833581</v>
      </c>
      <c r="J188" s="5" t="n">
        <f aca="false">LOOKUP(E188,'WOE &amp; IV'!$B$31:$B$34,'WOE &amp; IV'!$H$31:$H$34)</f>
        <v>-0.102296734208726</v>
      </c>
      <c r="K188" s="5" t="n">
        <f aca="false">Model!$B$4+Model!$B$5*G188+Model!$B$6*H188+Model!$B$7*I188+Model!$B$8*J188</f>
        <v>-2.17679761783423</v>
      </c>
      <c r="L188" s="6" t="n">
        <f aca="false">IF(F188=1,LN(M188),LN(1-M188))</f>
        <v>-0.107422090918936</v>
      </c>
      <c r="M188" s="6" t="n">
        <f aca="false">1/(1+EXP(-K188))</f>
        <v>0.101853506506954</v>
      </c>
    </row>
    <row r="189" customFormat="false" ht="15" hidden="false" customHeight="false" outlineLevel="0" collapsed="false">
      <c r="A189" s="4" t="n">
        <v>188</v>
      </c>
      <c r="B189" s="4" t="n">
        <v>14.4</v>
      </c>
      <c r="C189" s="4" t="n">
        <v>114</v>
      </c>
      <c r="D189" s="4" t="n">
        <v>1</v>
      </c>
      <c r="E189" s="4" t="n">
        <v>0</v>
      </c>
      <c r="F189" s="4" t="n">
        <v>0</v>
      </c>
      <c r="G189" s="5" t="n">
        <f aca="false">LOOKUP(B189,'WOE &amp; IV'!$B$5:$B$9,'WOE &amp; IV'!$H$5:$H$9)</f>
        <v>0.721515666459208</v>
      </c>
      <c r="H189" s="5" t="n">
        <f aca="false">LOOKUP(C189,'WOE &amp; IV'!$B$14:$B$18,'WOE &amp; IV'!$H$14:$H$18)</f>
        <v>-0.171825195660813</v>
      </c>
      <c r="I189" s="5" t="n">
        <f aca="false">LOOKUP(D189,'WOE &amp; IV'!$B$23:$B$26,'WOE &amp; IV'!$H$23:$H$26)</f>
        <v>-0.479121632008246</v>
      </c>
      <c r="J189" s="5" t="n">
        <f aca="false">LOOKUP(E189,'WOE &amp; IV'!$B$31:$B$34,'WOE &amp; IV'!$H$31:$H$34)</f>
        <v>0.255618819166126</v>
      </c>
      <c r="K189" s="5" t="n">
        <f aca="false">Model!$B$4+Model!$B$5*G189+Model!$B$6*H189+Model!$B$7*I189+Model!$B$8*J189</f>
        <v>-1.46998387082713</v>
      </c>
      <c r="L189" s="6" t="n">
        <f aca="false">IF(F189=1,LN(M189),LN(1-M189))</f>
        <v>-0.206956601649718</v>
      </c>
      <c r="M189" s="6" t="n">
        <f aca="false">1/(1+EXP(-K189))</f>
        <v>0.186945065535234</v>
      </c>
    </row>
    <row r="190" customFormat="false" ht="15" hidden="false" customHeight="false" outlineLevel="0" collapsed="false">
      <c r="A190" s="4" t="n">
        <v>189</v>
      </c>
      <c r="B190" s="4" t="n">
        <v>10.8</v>
      </c>
      <c r="C190" s="4" t="n">
        <v>263</v>
      </c>
      <c r="D190" s="4" t="n">
        <v>0</v>
      </c>
      <c r="E190" s="4" t="n">
        <v>0</v>
      </c>
      <c r="F190" s="4" t="n">
        <v>0</v>
      </c>
      <c r="G190" s="5" t="n">
        <f aca="false">LOOKUP(B190,'WOE &amp; IV'!$B$5:$B$9,'WOE &amp; IV'!$H$5:$H$9)</f>
        <v>0.721515666459208</v>
      </c>
      <c r="H190" s="5" t="n">
        <f aca="false">LOOKUP(C190,'WOE &amp; IV'!$B$14:$B$18,'WOE &amp; IV'!$H$14:$H$18)</f>
        <v>1.40669467736998</v>
      </c>
      <c r="I190" s="5" t="n">
        <f aca="false">LOOKUP(D190,'WOE &amp; IV'!$B$23:$B$26,'WOE &amp; IV'!$H$23:$H$26)</f>
        <v>0.552846198833581</v>
      </c>
      <c r="J190" s="5" t="n">
        <f aca="false">LOOKUP(E190,'WOE &amp; IV'!$B$31:$B$34,'WOE &amp; IV'!$H$31:$H$34)</f>
        <v>0.255618819166126</v>
      </c>
      <c r="K190" s="5" t="n">
        <f aca="false">Model!$B$4+Model!$B$5*G190+Model!$B$6*H190+Model!$B$7*I190+Model!$B$8*J190</f>
        <v>-4.92210029148957</v>
      </c>
      <c r="L190" s="6" t="n">
        <f aca="false">IF(F190=1,LN(M190),LN(1-M190))</f>
        <v>-0.00725741775203751</v>
      </c>
      <c r="M190" s="6" t="n">
        <f aca="false">1/(1+EXP(-K190))</f>
        <v>0.00723114628857024</v>
      </c>
    </row>
    <row r="191" customFormat="false" ht="15" hidden="false" customHeight="false" outlineLevel="0" collapsed="false">
      <c r="A191" s="4" t="n">
        <v>190</v>
      </c>
      <c r="B191" s="4" t="n">
        <v>86.3</v>
      </c>
      <c r="C191" s="4" t="n">
        <v>88</v>
      </c>
      <c r="D191" s="4" t="n">
        <v>0</v>
      </c>
      <c r="E191" s="4" t="n">
        <v>1</v>
      </c>
      <c r="F191" s="4" t="n">
        <v>0</v>
      </c>
      <c r="G191" s="5" t="n">
        <f aca="false">LOOKUP(B191,'WOE &amp; IV'!$B$5:$B$9,'WOE &amp; IV'!$H$5:$H$9)</f>
        <v>-0.907531990639555</v>
      </c>
      <c r="H191" s="5" t="n">
        <f aca="false">LOOKUP(C191,'WOE &amp; IV'!$B$14:$B$18,'WOE &amp; IV'!$H$14:$H$18)</f>
        <v>-0.171825195660813</v>
      </c>
      <c r="I191" s="5" t="n">
        <f aca="false">LOOKUP(D191,'WOE &amp; IV'!$B$23:$B$26,'WOE &amp; IV'!$H$23:$H$26)</f>
        <v>0.552846198833581</v>
      </c>
      <c r="J191" s="5" t="n">
        <f aca="false">LOOKUP(E191,'WOE &amp; IV'!$B$31:$B$34,'WOE &amp; IV'!$H$31:$H$34)</f>
        <v>-0.102296734208726</v>
      </c>
      <c r="K191" s="5" t="n">
        <f aca="false">Model!$B$4+Model!$B$5*G191+Model!$B$6*H191+Model!$B$7*I191+Model!$B$8*J191</f>
        <v>-0.435916489310632</v>
      </c>
      <c r="L191" s="6" t="n">
        <f aca="false">IF(F191=1,LN(M191),LN(1-M191))</f>
        <v>-0.498756116018286</v>
      </c>
      <c r="M191" s="6" t="n">
        <f aca="false">1/(1+EXP(-K191))</f>
        <v>0.392714417094236</v>
      </c>
    </row>
    <row r="192" customFormat="false" ht="15" hidden="false" customHeight="false" outlineLevel="0" collapsed="false">
      <c r="A192" s="4" t="n">
        <v>191</v>
      </c>
      <c r="B192" s="4" t="n">
        <v>88.1</v>
      </c>
      <c r="C192" s="4" t="n">
        <v>107</v>
      </c>
      <c r="D192" s="4" t="n">
        <v>1</v>
      </c>
      <c r="E192" s="4" t="n">
        <v>0</v>
      </c>
      <c r="F192" s="4" t="n">
        <v>1</v>
      </c>
      <c r="G192" s="5" t="n">
        <f aca="false">LOOKUP(B192,'WOE &amp; IV'!$B$5:$B$9,'WOE &amp; IV'!$H$5:$H$9)</f>
        <v>-0.907531990639555</v>
      </c>
      <c r="H192" s="5" t="n">
        <f aca="false">LOOKUP(C192,'WOE &amp; IV'!$B$14:$B$18,'WOE &amp; IV'!$H$14:$H$18)</f>
        <v>-0.171825195660813</v>
      </c>
      <c r="I192" s="5" t="n">
        <f aca="false">LOOKUP(D192,'WOE &amp; IV'!$B$23:$B$26,'WOE &amp; IV'!$H$23:$H$26)</f>
        <v>-0.479121632008246</v>
      </c>
      <c r="J192" s="5" t="n">
        <f aca="false">LOOKUP(E192,'WOE &amp; IV'!$B$31:$B$34,'WOE &amp; IV'!$H$31:$H$34)</f>
        <v>0.255618819166126</v>
      </c>
      <c r="K192" s="5" t="n">
        <f aca="false">Model!$B$4+Model!$B$5*G192+Model!$B$6*H192+Model!$B$7*I192+Model!$B$8*J192</f>
        <v>0.405375792024969</v>
      </c>
      <c r="L192" s="6" t="n">
        <f aca="false">IF(F192=1,LN(M192),LN(1-M192))</f>
        <v>-0.510861351156558</v>
      </c>
      <c r="M192" s="6" t="n">
        <f aca="false">1/(1+EXP(-K192))</f>
        <v>0.599978563948589</v>
      </c>
    </row>
    <row r="193" customFormat="false" ht="15" hidden="false" customHeight="false" outlineLevel="0" collapsed="false">
      <c r="A193" s="4" t="n">
        <v>192</v>
      </c>
      <c r="B193" s="4" t="n">
        <v>40.5</v>
      </c>
      <c r="C193" s="4" t="n">
        <v>37</v>
      </c>
      <c r="D193" s="4" t="n">
        <v>1</v>
      </c>
      <c r="E193" s="4" t="n">
        <v>2</v>
      </c>
      <c r="F193" s="4" t="n">
        <v>0</v>
      </c>
      <c r="G193" s="5" t="n">
        <f aca="false">LOOKUP(B193,'WOE &amp; IV'!$B$5:$B$9,'WOE &amp; IV'!$H$5:$H$9)</f>
        <v>0.218255430312074</v>
      </c>
      <c r="H193" s="5" t="n">
        <f aca="false">LOOKUP(C193,'WOE &amp; IV'!$B$14:$B$18,'WOE &amp; IV'!$H$14:$H$18)</f>
        <v>-0.18579367675035</v>
      </c>
      <c r="I193" s="5" t="n">
        <f aca="false">LOOKUP(D193,'WOE &amp; IV'!$B$23:$B$26,'WOE &amp; IV'!$H$23:$H$26)</f>
        <v>-0.479121632008246</v>
      </c>
      <c r="J193" s="5" t="n">
        <f aca="false">LOOKUP(E193,'WOE &amp; IV'!$B$31:$B$34,'WOE &amp; IV'!$H$31:$H$34)</f>
        <v>-0.0820085521567092</v>
      </c>
      <c r="K193" s="5" t="n">
        <f aca="false">Model!$B$4+Model!$B$5*G193+Model!$B$6*H193+Model!$B$7*I193+Model!$B$8*J193</f>
        <v>-0.470924406902809</v>
      </c>
      <c r="L193" s="6" t="n">
        <f aca="false">IF(F193=1,LN(M193),LN(1-M193))</f>
        <v>-0.485153770856959</v>
      </c>
      <c r="M193" s="6" t="n">
        <f aca="false">1/(1+EXP(-K193))</f>
        <v>0.384397472242435</v>
      </c>
    </row>
    <row r="194" customFormat="false" ht="15" hidden="false" customHeight="false" outlineLevel="0" collapsed="false">
      <c r="A194" s="4" t="n">
        <v>193</v>
      </c>
      <c r="B194" s="4" t="n">
        <v>35.4</v>
      </c>
      <c r="C194" s="4" t="n">
        <v>45</v>
      </c>
      <c r="D194" s="4" t="n">
        <v>0</v>
      </c>
      <c r="E194" s="4" t="n">
        <v>1</v>
      </c>
      <c r="F194" s="4" t="n">
        <v>0</v>
      </c>
      <c r="G194" s="5" t="n">
        <f aca="false">LOOKUP(B194,'WOE &amp; IV'!$B$5:$B$9,'WOE &amp; IV'!$H$5:$H$9)</f>
        <v>0.218255430312074</v>
      </c>
      <c r="H194" s="5" t="n">
        <f aca="false">LOOKUP(C194,'WOE &amp; IV'!$B$14:$B$18,'WOE &amp; IV'!$H$14:$H$18)</f>
        <v>-0.18579367675035</v>
      </c>
      <c r="I194" s="5" t="n">
        <f aca="false">LOOKUP(D194,'WOE &amp; IV'!$B$23:$B$26,'WOE &amp; IV'!$H$23:$H$26)</f>
        <v>0.552846198833581</v>
      </c>
      <c r="J194" s="5" t="n">
        <f aca="false">LOOKUP(E194,'WOE &amp; IV'!$B$31:$B$34,'WOE &amp; IV'!$H$31:$H$34)</f>
        <v>-0.102296734208726</v>
      </c>
      <c r="K194" s="5" t="n">
        <f aca="false">Model!$B$4+Model!$B$5*G194+Model!$B$6*H194+Model!$B$7*I194+Model!$B$8*J194</f>
        <v>-1.71257522515303</v>
      </c>
      <c r="L194" s="6" t="n">
        <f aca="false">IF(F194=1,LN(M194),LN(1-M194))</f>
        <v>-0.165853890768698</v>
      </c>
      <c r="M194" s="6" t="n">
        <f aca="false">1/(1+EXP(-K194))</f>
        <v>0.152829995494673</v>
      </c>
    </row>
    <row r="195" customFormat="false" ht="15" hidden="false" customHeight="false" outlineLevel="0" collapsed="false">
      <c r="A195" s="4" t="n">
        <v>194</v>
      </c>
      <c r="B195" s="4" t="n">
        <v>81.5</v>
      </c>
      <c r="C195" s="4" t="n">
        <v>264</v>
      </c>
      <c r="D195" s="4" t="n">
        <v>0</v>
      </c>
      <c r="E195" s="4" t="n">
        <v>1</v>
      </c>
      <c r="F195" s="4" t="n">
        <v>0</v>
      </c>
      <c r="G195" s="5" t="n">
        <f aca="false">LOOKUP(B195,'WOE &amp; IV'!$B$5:$B$9,'WOE &amp; IV'!$H$5:$H$9)</f>
        <v>-0.907531990639555</v>
      </c>
      <c r="H195" s="5" t="n">
        <f aca="false">LOOKUP(C195,'WOE &amp; IV'!$B$14:$B$18,'WOE &amp; IV'!$H$14:$H$18)</f>
        <v>1.40669467736998</v>
      </c>
      <c r="I195" s="5" t="n">
        <f aca="false">LOOKUP(D195,'WOE &amp; IV'!$B$23:$B$26,'WOE &amp; IV'!$H$23:$H$26)</f>
        <v>0.552846198833581</v>
      </c>
      <c r="J195" s="5" t="n">
        <f aca="false">LOOKUP(E195,'WOE &amp; IV'!$B$31:$B$34,'WOE &amp; IV'!$H$31:$H$34)</f>
        <v>-0.102296734208726</v>
      </c>
      <c r="K195" s="5" t="n">
        <f aca="false">Model!$B$4+Model!$B$5*G195+Model!$B$6*H195+Model!$B$7*I195+Model!$B$8*J195</f>
        <v>-2.62232436544558</v>
      </c>
      <c r="L195" s="6" t="n">
        <f aca="false">IF(F195=1,LN(M195),LN(1-M195))</f>
        <v>-0.0701171555321709</v>
      </c>
      <c r="M195" s="6" t="n">
        <f aca="false">1/(1+EXP(-K195))</f>
        <v>0.0677154087897178</v>
      </c>
    </row>
    <row r="196" customFormat="false" ht="15" hidden="false" customHeight="false" outlineLevel="0" collapsed="false">
      <c r="A196" s="4" t="n">
        <v>195</v>
      </c>
      <c r="B196" s="4" t="n">
        <v>17.3</v>
      </c>
      <c r="C196" s="4" t="n">
        <v>140</v>
      </c>
      <c r="D196" s="4" t="n">
        <v>0</v>
      </c>
      <c r="E196" s="4" t="n">
        <v>1</v>
      </c>
      <c r="F196" s="4" t="n">
        <v>0</v>
      </c>
      <c r="G196" s="5" t="n">
        <f aca="false">LOOKUP(B196,'WOE &amp; IV'!$B$5:$B$9,'WOE &amp; IV'!$H$5:$H$9)</f>
        <v>0.721515666459208</v>
      </c>
      <c r="H196" s="5" t="n">
        <f aca="false">LOOKUP(C196,'WOE &amp; IV'!$B$14:$B$18,'WOE &amp; IV'!$H$14:$H$18)</f>
        <v>0.149360747248786</v>
      </c>
      <c r="I196" s="5" t="n">
        <f aca="false">LOOKUP(D196,'WOE &amp; IV'!$B$23:$B$26,'WOE &amp; IV'!$H$23:$H$26)</f>
        <v>0.552846198833581</v>
      </c>
      <c r="J196" s="5" t="n">
        <f aca="false">LOOKUP(E196,'WOE &amp; IV'!$B$31:$B$34,'WOE &amp; IV'!$H$31:$H$34)</f>
        <v>-0.102296734208726</v>
      </c>
      <c r="K196" s="5" t="n">
        <f aca="false">Model!$B$4+Model!$B$5*G196+Model!$B$6*H196+Model!$B$7*I196+Model!$B$8*J196</f>
        <v>-2.75615080168681</v>
      </c>
      <c r="L196" s="6" t="n">
        <f aca="false">IF(F196=1,LN(M196),LN(1-M196))</f>
        <v>-0.0615990743239161</v>
      </c>
      <c r="M196" s="6" t="n">
        <f aca="false">1/(1+EXP(-K196))</f>
        <v>0.0597402144779439</v>
      </c>
    </row>
    <row r="197" customFormat="false" ht="15" hidden="false" customHeight="false" outlineLevel="0" collapsed="false">
      <c r="A197" s="4" t="n">
        <v>196</v>
      </c>
      <c r="B197" s="4" t="n">
        <v>22.6</v>
      </c>
      <c r="C197" s="4" t="n">
        <v>325</v>
      </c>
      <c r="D197" s="4" t="n">
        <v>1</v>
      </c>
      <c r="E197" s="4" t="n">
        <v>3</v>
      </c>
      <c r="F197" s="4" t="n">
        <v>0</v>
      </c>
      <c r="G197" s="5" t="n">
        <f aca="false">LOOKUP(B197,'WOE &amp; IV'!$B$5:$B$9,'WOE &amp; IV'!$H$5:$H$9)</f>
        <v>0.721515666459208</v>
      </c>
      <c r="H197" s="5" t="n">
        <f aca="false">LOOKUP(C197,'WOE &amp; IV'!$B$14:$B$18,'WOE &amp; IV'!$H$14:$H$18)</f>
        <v>1.40669467736998</v>
      </c>
      <c r="I197" s="5" t="n">
        <f aca="false">LOOKUP(D197,'WOE &amp; IV'!$B$23:$B$26,'WOE &amp; IV'!$H$23:$H$26)</f>
        <v>-0.479121632008246</v>
      </c>
      <c r="J197" s="5" t="n">
        <f aca="false">LOOKUP(E197,'WOE &amp; IV'!$B$31:$B$34,'WOE &amp; IV'!$H$31:$H$34)</f>
        <v>-0.0820085521567092</v>
      </c>
      <c r="K197" s="5" t="n">
        <f aca="false">Model!$B$4+Model!$B$5*G197+Model!$B$6*H197+Model!$B$7*I197+Model!$B$8*J197</f>
        <v>-3.25603321004746</v>
      </c>
      <c r="L197" s="6" t="n">
        <f aca="false">IF(F197=1,LN(M197),LN(1-M197))</f>
        <v>-0.0378168235051376</v>
      </c>
      <c r="M197" s="6" t="n">
        <f aca="false">1/(1+EXP(-K197))</f>
        <v>0.0371106965744871</v>
      </c>
    </row>
    <row r="198" customFormat="false" ht="15" hidden="false" customHeight="false" outlineLevel="0" collapsed="false">
      <c r="A198" s="4" t="n">
        <v>197</v>
      </c>
      <c r="B198" s="4" t="n">
        <v>61.1</v>
      </c>
      <c r="C198" s="4" t="n">
        <v>87</v>
      </c>
      <c r="D198" s="4" t="n">
        <v>1</v>
      </c>
      <c r="E198" s="4" t="n">
        <v>1</v>
      </c>
      <c r="F198" s="4" t="n">
        <v>1</v>
      </c>
      <c r="G198" s="5" t="n">
        <f aca="false">LOOKUP(B198,'WOE &amp; IV'!$B$5:$B$9,'WOE &amp; IV'!$H$5:$H$9)</f>
        <v>-0.907531990639555</v>
      </c>
      <c r="H198" s="5" t="n">
        <f aca="false">LOOKUP(C198,'WOE &amp; IV'!$B$14:$B$18,'WOE &amp; IV'!$H$14:$H$18)</f>
        <v>-0.171825195660813</v>
      </c>
      <c r="I198" s="5" t="n">
        <f aca="false">LOOKUP(D198,'WOE &amp; IV'!$B$23:$B$26,'WOE &amp; IV'!$H$23:$H$26)</f>
        <v>-0.479121632008246</v>
      </c>
      <c r="J198" s="5" t="n">
        <f aca="false">LOOKUP(E198,'WOE &amp; IV'!$B$31:$B$34,'WOE &amp; IV'!$H$31:$H$34)</f>
        <v>-0.102296734208726</v>
      </c>
      <c r="K198" s="5" t="n">
        <f aca="false">Model!$B$4+Model!$B$5*G198+Model!$B$6*H198+Model!$B$7*I198+Model!$B$8*J198</f>
        <v>0.829792055216869</v>
      </c>
      <c r="L198" s="6" t="n">
        <f aca="false">IF(F198=1,LN(M198),LN(1-M198))</f>
        <v>-0.361958937967913</v>
      </c>
      <c r="M198" s="6" t="n">
        <f aca="false">1/(1+EXP(-K198))</f>
        <v>0.696310959197706</v>
      </c>
    </row>
    <row r="199" customFormat="false" ht="15" hidden="false" customHeight="false" outlineLevel="0" collapsed="false">
      <c r="A199" s="4" t="n">
        <v>198</v>
      </c>
      <c r="B199" s="4" t="n">
        <v>35.1</v>
      </c>
      <c r="C199" s="4" t="n">
        <v>26</v>
      </c>
      <c r="D199" s="4" t="n">
        <v>2</v>
      </c>
      <c r="E199" s="4" t="n">
        <v>1</v>
      </c>
      <c r="F199" s="4" t="n">
        <v>1</v>
      </c>
      <c r="G199" s="5" t="n">
        <f aca="false">LOOKUP(B199,'WOE &amp; IV'!$B$5:$B$9,'WOE &amp; IV'!$H$5:$H$9)</f>
        <v>0.218255430312074</v>
      </c>
      <c r="H199" s="5" t="n">
        <f aca="false">LOOKUP(C199,'WOE &amp; IV'!$B$14:$B$18,'WOE &amp; IV'!$H$14:$H$18)</f>
        <v>-0.18579367675035</v>
      </c>
      <c r="I199" s="5" t="n">
        <f aca="false">LOOKUP(D199,'WOE &amp; IV'!$B$23:$B$26,'WOE &amp; IV'!$H$23:$H$26)</f>
        <v>-1.2525653595628</v>
      </c>
      <c r="J199" s="5" t="n">
        <f aca="false">LOOKUP(E199,'WOE &amp; IV'!$B$31:$B$34,'WOE &amp; IV'!$H$31:$H$34)</f>
        <v>-0.102296734208726</v>
      </c>
      <c r="K199" s="5" t="n">
        <f aca="false">Model!$B$4+Model!$B$5*G199+Model!$B$6*H199+Model!$B$7*I199+Model!$B$8*J199</f>
        <v>0.501762051220134</v>
      </c>
      <c r="L199" s="6" t="n">
        <f aca="false">IF(F199=1,LN(M199),LN(1-M199))</f>
        <v>-0.473412102954123</v>
      </c>
      <c r="M199" s="6" t="n">
        <f aca="false">1/(1+EXP(-K199))</f>
        <v>0.622873330339985</v>
      </c>
    </row>
    <row r="200" customFormat="false" ht="15" hidden="false" customHeight="false" outlineLevel="0" collapsed="false">
      <c r="A200" s="4" t="n">
        <v>199</v>
      </c>
      <c r="B200" s="4" t="n">
        <v>44.9</v>
      </c>
      <c r="C200" s="4" t="n">
        <v>77</v>
      </c>
      <c r="D200" s="4" t="n">
        <v>0</v>
      </c>
      <c r="E200" s="4" t="n">
        <v>1</v>
      </c>
      <c r="F200" s="4" t="n">
        <v>0</v>
      </c>
      <c r="G200" s="5" t="n">
        <f aca="false">LOOKUP(B200,'WOE &amp; IV'!$B$5:$B$9,'WOE &amp; IV'!$H$5:$H$9)</f>
        <v>0.218255430312074</v>
      </c>
      <c r="H200" s="5" t="n">
        <f aca="false">LOOKUP(C200,'WOE &amp; IV'!$B$14:$B$18,'WOE &amp; IV'!$H$14:$H$18)</f>
        <v>-0.171825195660813</v>
      </c>
      <c r="I200" s="5" t="n">
        <f aca="false">LOOKUP(D200,'WOE &amp; IV'!$B$23:$B$26,'WOE &amp; IV'!$H$23:$H$26)</f>
        <v>0.552846198833581</v>
      </c>
      <c r="J200" s="5" t="n">
        <f aca="false">LOOKUP(E200,'WOE &amp; IV'!$B$31:$B$34,'WOE &amp; IV'!$H$31:$H$34)</f>
        <v>-0.102296734208726</v>
      </c>
      <c r="K200" s="5" t="n">
        <f aca="false">Model!$B$4+Model!$B$5*G200+Model!$B$6*H200+Model!$B$7*I200+Model!$B$8*J200</f>
        <v>-1.73192296831015</v>
      </c>
      <c r="L200" s="6" t="n">
        <f aca="false">IF(F200=1,LN(M200),LN(1-M200))</f>
        <v>-0.162921100069835</v>
      </c>
      <c r="M200" s="6" t="n">
        <f aca="false">1/(1+EXP(-K200))</f>
        <v>0.150341776255468</v>
      </c>
    </row>
    <row r="201" customFormat="false" ht="15" hidden="false" customHeight="false" outlineLevel="0" collapsed="false">
      <c r="A201" s="4" t="n">
        <v>200</v>
      </c>
      <c r="B201" s="4" t="n">
        <v>40.9</v>
      </c>
      <c r="C201" s="4" t="n">
        <v>67</v>
      </c>
      <c r="D201" s="4" t="n">
        <v>1</v>
      </c>
      <c r="E201" s="4" t="n">
        <v>1</v>
      </c>
      <c r="F201" s="4" t="n">
        <v>0</v>
      </c>
      <c r="G201" s="5" t="n">
        <f aca="false">LOOKUP(B201,'WOE &amp; IV'!$B$5:$B$9,'WOE &amp; IV'!$H$5:$H$9)</f>
        <v>0.218255430312074</v>
      </c>
      <c r="H201" s="5" t="n">
        <f aca="false">LOOKUP(C201,'WOE &amp; IV'!$B$14:$B$18,'WOE &amp; IV'!$H$14:$H$18)</f>
        <v>-0.171825195660813</v>
      </c>
      <c r="I201" s="5" t="n">
        <f aca="false">LOOKUP(D201,'WOE &amp; IV'!$B$23:$B$26,'WOE &amp; IV'!$H$23:$H$26)</f>
        <v>-0.479121632008246</v>
      </c>
      <c r="J201" s="5" t="n">
        <f aca="false">LOOKUP(E201,'WOE &amp; IV'!$B$31:$B$34,'WOE &amp; IV'!$H$31:$H$34)</f>
        <v>-0.102296734208726</v>
      </c>
      <c r="K201" s="5" t="n">
        <f aca="false">Model!$B$4+Model!$B$5*G201+Model!$B$6*H201+Model!$B$7*I201+Model!$B$8*J201</f>
        <v>-0.466214423782645</v>
      </c>
      <c r="L201" s="6" t="n">
        <f aca="false">IF(F201=1,LN(M201),LN(1-M201))</f>
        <v>-0.486966902173525</v>
      </c>
      <c r="M201" s="6" t="n">
        <f aca="false">1/(1+EXP(-K201))</f>
        <v>0.385512629195571</v>
      </c>
    </row>
    <row r="202" customFormat="false" ht="15" hidden="false" customHeight="false" outlineLevel="0" collapsed="false">
      <c r="A202" s="4" t="n">
        <v>201</v>
      </c>
      <c r="B202" s="4" t="n">
        <v>53.4</v>
      </c>
      <c r="C202" s="4" t="n">
        <v>164</v>
      </c>
      <c r="D202" s="4" t="n">
        <v>1</v>
      </c>
      <c r="E202" s="4" t="n">
        <v>0</v>
      </c>
      <c r="F202" s="4" t="n">
        <v>0</v>
      </c>
      <c r="G202" s="5" t="n">
        <f aca="false">LOOKUP(B202,'WOE &amp; IV'!$B$5:$B$9,'WOE &amp; IV'!$H$5:$H$9)</f>
        <v>0.218255430312074</v>
      </c>
      <c r="H202" s="5" t="n">
        <f aca="false">LOOKUP(C202,'WOE &amp; IV'!$B$14:$B$18,'WOE &amp; IV'!$H$14:$H$18)</f>
        <v>0.149360747248786</v>
      </c>
      <c r="I202" s="5" t="n">
        <f aca="false">LOOKUP(D202,'WOE &amp; IV'!$B$23:$B$26,'WOE &amp; IV'!$H$23:$H$26)</f>
        <v>-0.479121632008246</v>
      </c>
      <c r="J202" s="5" t="n">
        <f aca="false">LOOKUP(E202,'WOE &amp; IV'!$B$31:$B$34,'WOE &amp; IV'!$H$31:$H$34)</f>
        <v>0.255618819166126</v>
      </c>
      <c r="K202" s="5" t="n">
        <f aca="false">Model!$B$4+Model!$B$5*G202+Model!$B$6*H202+Model!$B$7*I202+Model!$B$8*J202</f>
        <v>-1.33550533649863</v>
      </c>
      <c r="L202" s="6" t="n">
        <f aca="false">IF(F202=1,LN(M202),LN(1-M202))</f>
        <v>-0.233509815948069</v>
      </c>
      <c r="M202" s="6" t="n">
        <f aca="false">1/(1+EXP(-K202))</f>
        <v>0.208250176073051</v>
      </c>
    </row>
    <row r="203" customFormat="false" ht="15" hidden="false" customHeight="false" outlineLevel="0" collapsed="false">
      <c r="A203" s="4" t="n">
        <v>202</v>
      </c>
      <c r="B203" s="4" t="n">
        <v>80.2</v>
      </c>
      <c r="C203" s="4" t="n">
        <v>159</v>
      </c>
      <c r="D203" s="4" t="n">
        <v>0</v>
      </c>
      <c r="E203" s="4" t="n">
        <v>2</v>
      </c>
      <c r="F203" s="4" t="n">
        <v>0</v>
      </c>
      <c r="G203" s="5" t="n">
        <f aca="false">LOOKUP(B203,'WOE &amp; IV'!$B$5:$B$9,'WOE &amp; IV'!$H$5:$H$9)</f>
        <v>-0.907531990639555</v>
      </c>
      <c r="H203" s="5" t="n">
        <f aca="false">LOOKUP(C203,'WOE &amp; IV'!$B$14:$B$18,'WOE &amp; IV'!$H$14:$H$18)</f>
        <v>0.149360747248786</v>
      </c>
      <c r="I203" s="5" t="n">
        <f aca="false">LOOKUP(D203,'WOE &amp; IV'!$B$23:$B$26,'WOE &amp; IV'!$H$23:$H$26)</f>
        <v>0.552846198833581</v>
      </c>
      <c r="J203" s="5" t="n">
        <f aca="false">LOOKUP(E203,'WOE &amp; IV'!$B$31:$B$34,'WOE &amp; IV'!$H$31:$H$34)</f>
        <v>-0.0820085521567092</v>
      </c>
      <c r="K203" s="5" t="n">
        <f aca="false">Model!$B$4+Model!$B$5*G203+Model!$B$6*H203+Model!$B$7*I203+Model!$B$8*J203</f>
        <v>-0.904848865112</v>
      </c>
      <c r="L203" s="6" t="n">
        <f aca="false">IF(F203=1,LN(M203),LN(1-M203))</f>
        <v>-0.3397547220208</v>
      </c>
      <c r="M203" s="6" t="n">
        <f aca="false">1/(1+EXP(-K203))</f>
        <v>0.288055074238709</v>
      </c>
    </row>
    <row r="204" customFormat="false" ht="15" hidden="false" customHeight="false" outlineLevel="0" collapsed="false">
      <c r="A204" s="4" t="n">
        <v>203</v>
      </c>
      <c r="B204" s="4" t="n">
        <v>47.3</v>
      </c>
      <c r="C204" s="4" t="n">
        <v>145</v>
      </c>
      <c r="D204" s="4" t="n">
        <v>0</v>
      </c>
      <c r="E204" s="4" t="n">
        <v>1</v>
      </c>
      <c r="F204" s="4" t="n">
        <v>0</v>
      </c>
      <c r="G204" s="5" t="n">
        <f aca="false">LOOKUP(B204,'WOE &amp; IV'!$B$5:$B$9,'WOE &amp; IV'!$H$5:$H$9)</f>
        <v>0.218255430312074</v>
      </c>
      <c r="H204" s="5" t="n">
        <f aca="false">LOOKUP(C204,'WOE &amp; IV'!$B$14:$B$18,'WOE &amp; IV'!$H$14:$H$18)</f>
        <v>0.149360747248786</v>
      </c>
      <c r="I204" s="5" t="n">
        <f aca="false">LOOKUP(D204,'WOE &amp; IV'!$B$23:$B$26,'WOE &amp; IV'!$H$23:$H$26)</f>
        <v>0.552846198833581</v>
      </c>
      <c r="J204" s="5" t="n">
        <f aca="false">LOOKUP(E204,'WOE &amp; IV'!$B$31:$B$34,'WOE &amp; IV'!$H$31:$H$34)</f>
        <v>-0.102296734208726</v>
      </c>
      <c r="K204" s="5" t="n">
        <f aca="false">Model!$B$4+Model!$B$5*G204+Model!$B$6*H204+Model!$B$7*I204+Model!$B$8*J204</f>
        <v>-2.17679761783423</v>
      </c>
      <c r="L204" s="6" t="n">
        <f aca="false">IF(F204=1,LN(M204),LN(1-M204))</f>
        <v>-0.107422090918936</v>
      </c>
      <c r="M204" s="6" t="n">
        <f aca="false">1/(1+EXP(-K204))</f>
        <v>0.101853506506954</v>
      </c>
    </row>
    <row r="205" customFormat="false" ht="15" hidden="false" customHeight="false" outlineLevel="0" collapsed="false">
      <c r="A205" s="4" t="n">
        <v>204</v>
      </c>
      <c r="B205" s="4" t="n">
        <v>61.1</v>
      </c>
      <c r="C205" s="4" t="n">
        <v>360</v>
      </c>
      <c r="D205" s="4" t="n">
        <v>2</v>
      </c>
      <c r="E205" s="4" t="n">
        <v>0</v>
      </c>
      <c r="F205" s="4" t="n">
        <v>0</v>
      </c>
      <c r="G205" s="5" t="n">
        <f aca="false">LOOKUP(B205,'WOE &amp; IV'!$B$5:$B$9,'WOE &amp; IV'!$H$5:$H$9)</f>
        <v>-0.907531990639555</v>
      </c>
      <c r="H205" s="5" t="n">
        <f aca="false">LOOKUP(C205,'WOE &amp; IV'!$B$14:$B$18,'WOE &amp; IV'!$H$14:$H$18)</f>
        <v>1.40669467736998</v>
      </c>
      <c r="I205" s="5" t="n">
        <f aca="false">LOOKUP(D205,'WOE &amp; IV'!$B$23:$B$26,'WOE &amp; IV'!$H$23:$H$26)</f>
        <v>-1.2525653595628</v>
      </c>
      <c r="J205" s="5" t="n">
        <f aca="false">LOOKUP(E205,'WOE &amp; IV'!$B$31:$B$34,'WOE &amp; IV'!$H$31:$H$34)</f>
        <v>0.255618819166126</v>
      </c>
      <c r="K205" s="5" t="n">
        <f aca="false">Model!$B$4+Model!$B$5*G205+Model!$B$6*H205+Model!$B$7*I205+Model!$B$8*J205</f>
        <v>-0.832403352264316</v>
      </c>
      <c r="L205" s="6" t="n">
        <f aca="false">IF(F205=1,LN(M205),LN(1-M205))</f>
        <v>-0.361166636392032</v>
      </c>
      <c r="M205" s="6" t="n">
        <f aca="false">1/(1+EXP(-K205))</f>
        <v>0.303137133922544</v>
      </c>
    </row>
    <row r="206" customFormat="false" ht="15" hidden="false" customHeight="false" outlineLevel="0" collapsed="false">
      <c r="A206" s="4" t="n">
        <v>205</v>
      </c>
      <c r="B206" s="4" t="n">
        <v>0</v>
      </c>
      <c r="C206" s="4" t="n">
        <v>233</v>
      </c>
      <c r="D206" s="4" t="n">
        <v>2</v>
      </c>
      <c r="E206" s="4" t="n">
        <v>1</v>
      </c>
      <c r="F206" s="4" t="n">
        <v>0</v>
      </c>
      <c r="G206" s="5" t="n">
        <f aca="false">LOOKUP(B206,'WOE &amp; IV'!$B$5:$B$9,'WOE &amp; IV'!$H$5:$H$9)</f>
        <v>1.45548484153941</v>
      </c>
      <c r="H206" s="5" t="n">
        <f aca="false">LOOKUP(C206,'WOE &amp; IV'!$B$14:$B$18,'WOE &amp; IV'!$H$14:$H$18)</f>
        <v>0.149360747248786</v>
      </c>
      <c r="I206" s="5" t="n">
        <f aca="false">LOOKUP(D206,'WOE &amp; IV'!$B$23:$B$26,'WOE &amp; IV'!$H$23:$H$26)</f>
        <v>-1.2525653595628</v>
      </c>
      <c r="J206" s="5" t="n">
        <f aca="false">LOOKUP(E206,'WOE &amp; IV'!$B$31:$B$34,'WOE &amp; IV'!$H$31:$H$34)</f>
        <v>-0.102296734208726</v>
      </c>
      <c r="K206" s="5" t="n">
        <f aca="false">Model!$B$4+Model!$B$5*G206+Model!$B$6*H206+Model!$B$7*I206+Model!$B$8*J206</f>
        <v>-1.38675883966598</v>
      </c>
      <c r="L206" s="6" t="n">
        <f aca="false">IF(F206=1,LN(M206),LN(1-M206))</f>
        <v>-0.223050672862615</v>
      </c>
      <c r="M206" s="6" t="n">
        <f aca="false">1/(1+EXP(-K206))</f>
        <v>0.199925693788054</v>
      </c>
    </row>
    <row r="207" customFormat="false" ht="15" hidden="false" customHeight="false" outlineLevel="0" collapsed="false">
      <c r="A207" s="4" t="n">
        <v>206</v>
      </c>
      <c r="B207" s="4" t="n">
        <v>43.8</v>
      </c>
      <c r="C207" s="4" t="n">
        <v>47</v>
      </c>
      <c r="D207" s="4" t="n">
        <v>0</v>
      </c>
      <c r="E207" s="4" t="n">
        <v>1</v>
      </c>
      <c r="F207" s="4" t="n">
        <v>0</v>
      </c>
      <c r="G207" s="5" t="n">
        <f aca="false">LOOKUP(B207,'WOE &amp; IV'!$B$5:$B$9,'WOE &amp; IV'!$H$5:$H$9)</f>
        <v>0.218255430312074</v>
      </c>
      <c r="H207" s="5" t="n">
        <f aca="false">LOOKUP(C207,'WOE &amp; IV'!$B$14:$B$18,'WOE &amp; IV'!$H$14:$H$18)</f>
        <v>-0.18579367675035</v>
      </c>
      <c r="I207" s="5" t="n">
        <f aca="false">LOOKUP(D207,'WOE &amp; IV'!$B$23:$B$26,'WOE &amp; IV'!$H$23:$H$26)</f>
        <v>0.552846198833581</v>
      </c>
      <c r="J207" s="5" t="n">
        <f aca="false">LOOKUP(E207,'WOE &amp; IV'!$B$31:$B$34,'WOE &amp; IV'!$H$31:$H$34)</f>
        <v>-0.102296734208726</v>
      </c>
      <c r="K207" s="5" t="n">
        <f aca="false">Model!$B$4+Model!$B$5*G207+Model!$B$6*H207+Model!$B$7*I207+Model!$B$8*J207</f>
        <v>-1.71257522515303</v>
      </c>
      <c r="L207" s="6" t="n">
        <f aca="false">IF(F207=1,LN(M207),LN(1-M207))</f>
        <v>-0.165853890768698</v>
      </c>
      <c r="M207" s="6" t="n">
        <f aca="false">1/(1+EXP(-K207))</f>
        <v>0.152829995494673</v>
      </c>
    </row>
    <row r="208" customFormat="false" ht="15" hidden="false" customHeight="false" outlineLevel="0" collapsed="false">
      <c r="A208" s="4" t="n">
        <v>207</v>
      </c>
      <c r="B208" s="4" t="n">
        <v>23.9</v>
      </c>
      <c r="C208" s="4" t="n">
        <v>199</v>
      </c>
      <c r="D208" s="4" t="n">
        <v>1</v>
      </c>
      <c r="E208" s="4" t="n">
        <v>2</v>
      </c>
      <c r="F208" s="4" t="n">
        <v>0</v>
      </c>
      <c r="G208" s="5" t="n">
        <f aca="false">LOOKUP(B208,'WOE &amp; IV'!$B$5:$B$9,'WOE &amp; IV'!$H$5:$H$9)</f>
        <v>0.721515666459208</v>
      </c>
      <c r="H208" s="5" t="n">
        <f aca="false">LOOKUP(C208,'WOE &amp; IV'!$B$14:$B$18,'WOE &amp; IV'!$H$14:$H$18)</f>
        <v>0.149360747248786</v>
      </c>
      <c r="I208" s="5" t="n">
        <f aca="false">LOOKUP(D208,'WOE &amp; IV'!$B$23:$B$26,'WOE &amp; IV'!$H$23:$H$26)</f>
        <v>-0.479121632008246</v>
      </c>
      <c r="J208" s="5" t="n">
        <f aca="false">LOOKUP(E208,'WOE &amp; IV'!$B$31:$B$34,'WOE &amp; IV'!$H$31:$H$34)</f>
        <v>-0.0820085521567092</v>
      </c>
      <c r="K208" s="5" t="n">
        <f aca="false">Model!$B$4+Model!$B$5*G208+Model!$B$6*H208+Model!$B$7*I208+Model!$B$8*J208</f>
        <v>-1.51449998343659</v>
      </c>
      <c r="L208" s="6" t="n">
        <f aca="false">IF(F208=1,LN(M208),LN(1-M208))</f>
        <v>-0.198783741790727</v>
      </c>
      <c r="M208" s="6" t="n">
        <f aca="false">1/(1+EXP(-K208))</f>
        <v>0.180272853109154</v>
      </c>
    </row>
    <row r="209" customFormat="false" ht="15" hidden="false" customHeight="false" outlineLevel="0" collapsed="false">
      <c r="A209" s="4" t="n">
        <v>208</v>
      </c>
      <c r="B209" s="4" t="n">
        <v>14.5</v>
      </c>
      <c r="C209" s="4" t="n">
        <v>102</v>
      </c>
      <c r="D209" s="4" t="n">
        <v>0</v>
      </c>
      <c r="E209" s="4" t="n">
        <v>0</v>
      </c>
      <c r="F209" s="4" t="n">
        <v>0</v>
      </c>
      <c r="G209" s="5" t="n">
        <f aca="false">LOOKUP(B209,'WOE &amp; IV'!$B$5:$B$9,'WOE &amp; IV'!$H$5:$H$9)</f>
        <v>0.721515666459208</v>
      </c>
      <c r="H209" s="5" t="n">
        <f aca="false">LOOKUP(C209,'WOE &amp; IV'!$B$14:$B$18,'WOE &amp; IV'!$H$14:$H$18)</f>
        <v>-0.171825195660813</v>
      </c>
      <c r="I209" s="5" t="n">
        <f aca="false">LOOKUP(D209,'WOE &amp; IV'!$B$23:$B$26,'WOE &amp; IV'!$H$23:$H$26)</f>
        <v>0.552846198833581</v>
      </c>
      <c r="J209" s="5" t="n">
        <f aca="false">LOOKUP(E209,'WOE &amp; IV'!$B$31:$B$34,'WOE &amp; IV'!$H$31:$H$34)</f>
        <v>0.255618819166126</v>
      </c>
      <c r="K209" s="5" t="n">
        <f aca="false">Model!$B$4+Model!$B$5*G209+Model!$B$6*H209+Model!$B$7*I209+Model!$B$8*J209</f>
        <v>-2.73569241535463</v>
      </c>
      <c r="L209" s="6" t="n">
        <f aca="false">IF(F209=1,LN(M209),LN(1-M209))</f>
        <v>-0.0628330886981154</v>
      </c>
      <c r="M209" s="6" t="n">
        <f aca="false">1/(1+EXP(-K209))</f>
        <v>0.0608997929533568</v>
      </c>
    </row>
    <row r="210" customFormat="false" ht="15" hidden="false" customHeight="false" outlineLevel="0" collapsed="false">
      <c r="A210" s="4" t="n">
        <v>209</v>
      </c>
      <c r="B210" s="4" t="n">
        <v>23</v>
      </c>
      <c r="C210" s="4" t="n">
        <v>85</v>
      </c>
      <c r="D210" s="4" t="n">
        <v>1</v>
      </c>
      <c r="E210" s="4" t="n">
        <v>2</v>
      </c>
      <c r="F210" s="4" t="n">
        <v>0</v>
      </c>
      <c r="G210" s="5" t="n">
        <f aca="false">LOOKUP(B210,'WOE &amp; IV'!$B$5:$B$9,'WOE &amp; IV'!$H$5:$H$9)</f>
        <v>0.721515666459208</v>
      </c>
      <c r="H210" s="5" t="n">
        <f aca="false">LOOKUP(C210,'WOE &amp; IV'!$B$14:$B$18,'WOE &amp; IV'!$H$14:$H$18)</f>
        <v>-0.171825195660813</v>
      </c>
      <c r="I210" s="5" t="n">
        <f aca="false">LOOKUP(D210,'WOE &amp; IV'!$B$23:$B$26,'WOE &amp; IV'!$H$23:$H$26)</f>
        <v>-0.479121632008246</v>
      </c>
      <c r="J210" s="5" t="n">
        <f aca="false">LOOKUP(E210,'WOE &amp; IV'!$B$31:$B$34,'WOE &amp; IV'!$H$31:$H$34)</f>
        <v>-0.0820085521567092</v>
      </c>
      <c r="K210" s="5" t="n">
        <f aca="false">Model!$B$4+Model!$B$5*G210+Model!$B$6*H210+Model!$B$7*I210+Model!$B$8*J210</f>
        <v>-1.06962533391251</v>
      </c>
      <c r="L210" s="6" t="n">
        <f aca="false">IF(F210=1,LN(M210),LN(1-M210))</f>
        <v>-0.295007963827698</v>
      </c>
      <c r="M210" s="6" t="n">
        <f aca="false">1/(1+EXP(-K210))</f>
        <v>0.255474341831759</v>
      </c>
    </row>
    <row r="211" customFormat="false" ht="15" hidden="false" customHeight="false" outlineLevel="0" collapsed="false">
      <c r="A211" s="4" t="n">
        <v>210</v>
      </c>
      <c r="B211" s="4" t="n">
        <v>36.6</v>
      </c>
      <c r="C211" s="4" t="n">
        <v>253</v>
      </c>
      <c r="D211" s="4" t="n">
        <v>3</v>
      </c>
      <c r="E211" s="4" t="n">
        <v>1</v>
      </c>
      <c r="F211" s="4" t="n">
        <v>1</v>
      </c>
      <c r="G211" s="5" t="n">
        <f aca="false">LOOKUP(B211,'WOE &amp; IV'!$B$5:$B$9,'WOE &amp; IV'!$H$5:$H$9)</f>
        <v>0.218255430312074</v>
      </c>
      <c r="H211" s="5" t="n">
        <f aca="false">LOOKUP(C211,'WOE &amp; IV'!$B$14:$B$18,'WOE &amp; IV'!$H$14:$H$18)</f>
        <v>1.40669467736998</v>
      </c>
      <c r="I211" s="5" t="n">
        <f aca="false">LOOKUP(D211,'WOE &amp; IV'!$B$23:$B$26,'WOE &amp; IV'!$H$23:$H$26)</f>
        <v>-2.32585984024662</v>
      </c>
      <c r="J211" s="5" t="n">
        <f aca="false">LOOKUP(E211,'WOE &amp; IV'!$B$31:$B$34,'WOE &amp; IV'!$H$31:$H$34)</f>
        <v>-0.102296734208726</v>
      </c>
      <c r="K211" s="5" t="n">
        <f aca="false">Model!$B$4+Model!$B$5*G211+Model!$B$6*H211+Model!$B$7*I211+Model!$B$8*J211</f>
        <v>-0.387597887513225</v>
      </c>
      <c r="L211" s="6" t="n">
        <f aca="false">IF(F211=1,LN(M211),LN(1-M211))</f>
        <v>-0.905608753207134</v>
      </c>
      <c r="M211" s="6" t="n">
        <f aca="false">1/(1+EXP(-K211))</f>
        <v>0.404295693875495</v>
      </c>
    </row>
    <row r="212" customFormat="false" ht="15" hidden="false" customHeight="false" outlineLevel="0" collapsed="false">
      <c r="A212" s="4" t="n">
        <v>211</v>
      </c>
      <c r="B212" s="4" t="n">
        <v>67.9</v>
      </c>
      <c r="C212" s="4" t="n">
        <v>45</v>
      </c>
      <c r="D212" s="4" t="n">
        <v>0</v>
      </c>
      <c r="E212" s="4" t="n">
        <v>0</v>
      </c>
      <c r="F212" s="4" t="n">
        <v>0</v>
      </c>
      <c r="G212" s="5" t="n">
        <f aca="false">LOOKUP(B212,'WOE &amp; IV'!$B$5:$B$9,'WOE &amp; IV'!$H$5:$H$9)</f>
        <v>-0.907531990639555</v>
      </c>
      <c r="H212" s="5" t="n">
        <f aca="false">LOOKUP(C212,'WOE &amp; IV'!$B$14:$B$18,'WOE &amp; IV'!$H$14:$H$18)</f>
        <v>-0.18579367675035</v>
      </c>
      <c r="I212" s="5" t="n">
        <f aca="false">LOOKUP(D212,'WOE &amp; IV'!$B$23:$B$26,'WOE &amp; IV'!$H$23:$H$26)</f>
        <v>0.552846198833581</v>
      </c>
      <c r="J212" s="5" t="n">
        <f aca="false">LOOKUP(E212,'WOE &amp; IV'!$B$31:$B$34,'WOE &amp; IV'!$H$31:$H$34)</f>
        <v>0.255618819166126</v>
      </c>
      <c r="K212" s="5" t="n">
        <f aca="false">Model!$B$4+Model!$B$5*G212+Model!$B$6*H212+Model!$B$7*I212+Model!$B$8*J212</f>
        <v>-0.840985009345414</v>
      </c>
      <c r="L212" s="6" t="n">
        <f aca="false">IF(F212=1,LN(M212),LN(1-M212))</f>
        <v>-0.358572987239039</v>
      </c>
      <c r="M212" s="6" t="n">
        <f aca="false">1/(1+EXP(-K212))</f>
        <v>0.301327370208653</v>
      </c>
    </row>
    <row r="213" customFormat="false" ht="15" hidden="false" customHeight="false" outlineLevel="0" collapsed="false">
      <c r="A213" s="4" t="n">
        <v>212</v>
      </c>
      <c r="B213" s="4" t="n">
        <v>11.8</v>
      </c>
      <c r="C213" s="4" t="n">
        <v>190</v>
      </c>
      <c r="D213" s="4" t="n">
        <v>0</v>
      </c>
      <c r="E213" s="4" t="n">
        <v>1</v>
      </c>
      <c r="F213" s="4" t="n">
        <v>0</v>
      </c>
      <c r="G213" s="5" t="n">
        <f aca="false">LOOKUP(B213,'WOE &amp; IV'!$B$5:$B$9,'WOE &amp; IV'!$H$5:$H$9)</f>
        <v>0.721515666459208</v>
      </c>
      <c r="H213" s="5" t="n">
        <f aca="false">LOOKUP(C213,'WOE &amp; IV'!$B$14:$B$18,'WOE &amp; IV'!$H$14:$H$18)</f>
        <v>0.149360747248786</v>
      </c>
      <c r="I213" s="5" t="n">
        <f aca="false">LOOKUP(D213,'WOE &amp; IV'!$B$23:$B$26,'WOE &amp; IV'!$H$23:$H$26)</f>
        <v>0.552846198833581</v>
      </c>
      <c r="J213" s="5" t="n">
        <f aca="false">LOOKUP(E213,'WOE &amp; IV'!$B$31:$B$34,'WOE &amp; IV'!$H$31:$H$34)</f>
        <v>-0.102296734208726</v>
      </c>
      <c r="K213" s="5" t="n">
        <f aca="false">Model!$B$4+Model!$B$5*G213+Model!$B$6*H213+Model!$B$7*I213+Model!$B$8*J213</f>
        <v>-2.75615080168681</v>
      </c>
      <c r="L213" s="6" t="n">
        <f aca="false">IF(F213=1,LN(M213),LN(1-M213))</f>
        <v>-0.0615990743239161</v>
      </c>
      <c r="M213" s="6" t="n">
        <f aca="false">1/(1+EXP(-K213))</f>
        <v>0.0597402144779439</v>
      </c>
    </row>
    <row r="214" customFormat="false" ht="15" hidden="false" customHeight="false" outlineLevel="0" collapsed="false">
      <c r="A214" s="4" t="n">
        <v>213</v>
      </c>
      <c r="B214" s="4" t="n">
        <v>45.8</v>
      </c>
      <c r="C214" s="4" t="n">
        <v>170</v>
      </c>
      <c r="D214" s="4" t="n">
        <v>0</v>
      </c>
      <c r="E214" s="4" t="n">
        <v>1</v>
      </c>
      <c r="F214" s="4" t="n">
        <v>0</v>
      </c>
      <c r="G214" s="5" t="n">
        <f aca="false">LOOKUP(B214,'WOE &amp; IV'!$B$5:$B$9,'WOE &amp; IV'!$H$5:$H$9)</f>
        <v>0.218255430312074</v>
      </c>
      <c r="H214" s="5" t="n">
        <f aca="false">LOOKUP(C214,'WOE &amp; IV'!$B$14:$B$18,'WOE &amp; IV'!$H$14:$H$18)</f>
        <v>0.149360747248786</v>
      </c>
      <c r="I214" s="5" t="n">
        <f aca="false">LOOKUP(D214,'WOE &amp; IV'!$B$23:$B$26,'WOE &amp; IV'!$H$23:$H$26)</f>
        <v>0.552846198833581</v>
      </c>
      <c r="J214" s="5" t="n">
        <f aca="false">LOOKUP(E214,'WOE &amp; IV'!$B$31:$B$34,'WOE &amp; IV'!$H$31:$H$34)</f>
        <v>-0.102296734208726</v>
      </c>
      <c r="K214" s="5" t="n">
        <f aca="false">Model!$B$4+Model!$B$5*G214+Model!$B$6*H214+Model!$B$7*I214+Model!$B$8*J214</f>
        <v>-2.17679761783423</v>
      </c>
      <c r="L214" s="6" t="n">
        <f aca="false">IF(F214=1,LN(M214),LN(1-M214))</f>
        <v>-0.107422090918936</v>
      </c>
      <c r="M214" s="6" t="n">
        <f aca="false">1/(1+EXP(-K214))</f>
        <v>0.101853506506954</v>
      </c>
    </row>
    <row r="215" customFormat="false" ht="15" hidden="false" customHeight="false" outlineLevel="0" collapsed="false">
      <c r="A215" s="4" t="n">
        <v>214</v>
      </c>
      <c r="B215" s="4" t="n">
        <v>32.9</v>
      </c>
      <c r="C215" s="4" t="n">
        <v>44</v>
      </c>
      <c r="D215" s="4" t="n">
        <v>1</v>
      </c>
      <c r="E215" s="4" t="n">
        <v>0</v>
      </c>
      <c r="F215" s="4" t="n">
        <v>0</v>
      </c>
      <c r="G215" s="5" t="n">
        <f aca="false">LOOKUP(B215,'WOE &amp; IV'!$B$5:$B$9,'WOE &amp; IV'!$H$5:$H$9)</f>
        <v>0.218255430312074</v>
      </c>
      <c r="H215" s="5" t="n">
        <f aca="false">LOOKUP(C215,'WOE &amp; IV'!$B$14:$B$18,'WOE &amp; IV'!$H$14:$H$18)</f>
        <v>-0.18579367675035</v>
      </c>
      <c r="I215" s="5" t="n">
        <f aca="false">LOOKUP(D215,'WOE &amp; IV'!$B$23:$B$26,'WOE &amp; IV'!$H$23:$H$26)</f>
        <v>-0.479121632008246</v>
      </c>
      <c r="J215" s="5" t="n">
        <f aca="false">LOOKUP(E215,'WOE &amp; IV'!$B$31:$B$34,'WOE &amp; IV'!$H$31:$H$34)</f>
        <v>0.255618819166126</v>
      </c>
      <c r="K215" s="5" t="n">
        <f aca="false">Model!$B$4+Model!$B$5*G215+Model!$B$6*H215+Model!$B$7*I215+Model!$B$8*J215</f>
        <v>-0.871282943817428</v>
      </c>
      <c r="L215" s="6" t="n">
        <f aca="false">IF(F215=1,LN(M215),LN(1-M215))</f>
        <v>-0.349539629833683</v>
      </c>
      <c r="M215" s="6" t="n">
        <f aca="false">1/(1+EXP(-K215))</f>
        <v>0.294987418220721</v>
      </c>
    </row>
    <row r="216" customFormat="false" ht="15" hidden="false" customHeight="false" outlineLevel="0" collapsed="false">
      <c r="A216" s="4" t="n">
        <v>215</v>
      </c>
      <c r="B216" s="4" t="n">
        <v>36.8</v>
      </c>
      <c r="C216" s="4" t="n">
        <v>19</v>
      </c>
      <c r="D216" s="4" t="n">
        <v>0</v>
      </c>
      <c r="E216" s="4" t="n">
        <v>1</v>
      </c>
      <c r="F216" s="4" t="n">
        <v>0</v>
      </c>
      <c r="G216" s="5" t="n">
        <f aca="false">LOOKUP(B216,'WOE &amp; IV'!$B$5:$B$9,'WOE &amp; IV'!$H$5:$H$9)</f>
        <v>0.218255430312074</v>
      </c>
      <c r="H216" s="5" t="n">
        <f aca="false">LOOKUP(C216,'WOE &amp; IV'!$B$14:$B$18,'WOE &amp; IV'!$H$14:$H$18)</f>
        <v>-0.498509425915863</v>
      </c>
      <c r="I216" s="5" t="n">
        <f aca="false">LOOKUP(D216,'WOE &amp; IV'!$B$23:$B$26,'WOE &amp; IV'!$H$23:$H$26)</f>
        <v>0.552846198833581</v>
      </c>
      <c r="J216" s="5" t="n">
        <f aca="false">LOOKUP(E216,'WOE &amp; IV'!$B$31:$B$34,'WOE &amp; IV'!$H$31:$H$34)</f>
        <v>-0.102296734208726</v>
      </c>
      <c r="K216" s="5" t="n">
        <f aca="false">Model!$B$4+Model!$B$5*G216+Model!$B$6*H216+Model!$B$7*I216+Model!$B$8*J216</f>
        <v>-1.27943264098388</v>
      </c>
      <c r="L216" s="6" t="n">
        <f aca="false">IF(F216=1,LN(M216),LN(1-M216))</f>
        <v>-0.245448998593182</v>
      </c>
      <c r="M216" s="6" t="n">
        <f aca="false">1/(1+EXP(-K216))</f>
        <v>0.217646816109972</v>
      </c>
    </row>
    <row r="217" customFormat="false" ht="15" hidden="false" customHeight="false" outlineLevel="0" collapsed="false">
      <c r="A217" s="4" t="n">
        <v>216</v>
      </c>
      <c r="B217" s="4" t="n">
        <v>70.1</v>
      </c>
      <c r="C217" s="4" t="n">
        <v>94</v>
      </c>
      <c r="D217" s="4" t="n">
        <v>0</v>
      </c>
      <c r="E217" s="4" t="n">
        <v>1</v>
      </c>
      <c r="F217" s="4" t="n">
        <v>0</v>
      </c>
      <c r="G217" s="5" t="n">
        <f aca="false">LOOKUP(B217,'WOE &amp; IV'!$B$5:$B$9,'WOE &amp; IV'!$H$5:$H$9)</f>
        <v>-0.907531990639555</v>
      </c>
      <c r="H217" s="5" t="n">
        <f aca="false">LOOKUP(C217,'WOE &amp; IV'!$B$14:$B$18,'WOE &amp; IV'!$H$14:$H$18)</f>
        <v>-0.171825195660813</v>
      </c>
      <c r="I217" s="5" t="n">
        <f aca="false">LOOKUP(D217,'WOE &amp; IV'!$B$23:$B$26,'WOE &amp; IV'!$H$23:$H$26)</f>
        <v>0.552846198833581</v>
      </c>
      <c r="J217" s="5" t="n">
        <f aca="false">LOOKUP(E217,'WOE &amp; IV'!$B$31:$B$34,'WOE &amp; IV'!$H$31:$H$34)</f>
        <v>-0.102296734208726</v>
      </c>
      <c r="K217" s="5" t="n">
        <f aca="false">Model!$B$4+Model!$B$5*G217+Model!$B$6*H217+Model!$B$7*I217+Model!$B$8*J217</f>
        <v>-0.435916489310632</v>
      </c>
      <c r="L217" s="6" t="n">
        <f aca="false">IF(F217=1,LN(M217),LN(1-M217))</f>
        <v>-0.498756116018286</v>
      </c>
      <c r="M217" s="6" t="n">
        <f aca="false">1/(1+EXP(-K217))</f>
        <v>0.392714417094236</v>
      </c>
    </row>
    <row r="218" customFormat="false" ht="15" hidden="false" customHeight="false" outlineLevel="0" collapsed="false">
      <c r="A218" s="4" t="n">
        <v>217</v>
      </c>
      <c r="B218" s="4" t="n">
        <v>58.5</v>
      </c>
      <c r="C218" s="4" t="n">
        <v>214</v>
      </c>
      <c r="D218" s="4" t="n">
        <v>0</v>
      </c>
      <c r="E218" s="4" t="n">
        <v>4</v>
      </c>
      <c r="F218" s="4" t="n">
        <v>0</v>
      </c>
      <c r="G218" s="5" t="n">
        <f aca="false">LOOKUP(B218,'WOE &amp; IV'!$B$5:$B$9,'WOE &amp; IV'!$H$5:$H$9)</f>
        <v>0.218255430312074</v>
      </c>
      <c r="H218" s="5" t="n">
        <f aca="false">LOOKUP(C218,'WOE &amp; IV'!$B$14:$B$18,'WOE &amp; IV'!$H$14:$H$18)</f>
        <v>0.149360747248786</v>
      </c>
      <c r="I218" s="5" t="n">
        <f aca="false">LOOKUP(D218,'WOE &amp; IV'!$B$23:$B$26,'WOE &amp; IV'!$H$23:$H$26)</f>
        <v>0.552846198833581</v>
      </c>
      <c r="J218" s="5" t="n">
        <f aca="false">LOOKUP(E218,'WOE &amp; IV'!$B$31:$B$34,'WOE &amp; IV'!$H$31:$H$34)</f>
        <v>-0.28220740641837</v>
      </c>
      <c r="K218" s="5" t="n">
        <f aca="false">Model!$B$4+Model!$B$5*G218+Model!$B$6*H218+Model!$B$7*I218+Model!$B$8*J218</f>
        <v>-1.96345954272804</v>
      </c>
      <c r="L218" s="6" t="n">
        <f aca="false">IF(F218=1,LN(M218),LN(1-M218))</f>
        <v>-0.131354487392358</v>
      </c>
      <c r="M218" s="6" t="n">
        <f aca="false">1/(1+EXP(-K218))</f>
        <v>0.123093133140675</v>
      </c>
    </row>
    <row r="219" customFormat="false" ht="15" hidden="false" customHeight="false" outlineLevel="0" collapsed="false">
      <c r="A219" s="4" t="n">
        <v>218</v>
      </c>
      <c r="B219" s="4" t="n">
        <v>78.4</v>
      </c>
      <c r="C219" s="4" t="n">
        <v>131</v>
      </c>
      <c r="D219" s="4" t="n">
        <v>0</v>
      </c>
      <c r="E219" s="4" t="n">
        <v>1</v>
      </c>
      <c r="F219" s="4" t="n">
        <v>0</v>
      </c>
      <c r="G219" s="5" t="n">
        <f aca="false">LOOKUP(B219,'WOE &amp; IV'!$B$5:$B$9,'WOE &amp; IV'!$H$5:$H$9)</f>
        <v>-0.907531990639555</v>
      </c>
      <c r="H219" s="5" t="n">
        <f aca="false">LOOKUP(C219,'WOE &amp; IV'!$B$14:$B$18,'WOE &amp; IV'!$H$14:$H$18)</f>
        <v>0.149360747248786</v>
      </c>
      <c r="I219" s="5" t="n">
        <f aca="false">LOOKUP(D219,'WOE &amp; IV'!$B$23:$B$26,'WOE &amp; IV'!$H$23:$H$26)</f>
        <v>0.552846198833581</v>
      </c>
      <c r="J219" s="5" t="n">
        <f aca="false">LOOKUP(E219,'WOE &amp; IV'!$B$31:$B$34,'WOE &amp; IV'!$H$31:$H$34)</f>
        <v>-0.102296734208726</v>
      </c>
      <c r="K219" s="5" t="n">
        <f aca="false">Model!$B$4+Model!$B$5*G219+Model!$B$6*H219+Model!$B$7*I219+Model!$B$8*J219</f>
        <v>-0.880791138834718</v>
      </c>
      <c r="L219" s="6" t="n">
        <f aca="false">IF(F219=1,LN(M219),LN(1-M219))</f>
        <v>-0.346744220536505</v>
      </c>
      <c r="M219" s="6" t="n">
        <f aca="false">1/(1+EXP(-K219))</f>
        <v>0.293013862331912</v>
      </c>
    </row>
    <row r="220" customFormat="false" ht="15" hidden="false" customHeight="false" outlineLevel="0" collapsed="false">
      <c r="A220" s="4" t="n">
        <v>219</v>
      </c>
      <c r="B220" s="4" t="n">
        <v>41.1</v>
      </c>
      <c r="C220" s="4" t="n">
        <v>258</v>
      </c>
      <c r="D220" s="4" t="n">
        <v>1</v>
      </c>
      <c r="E220" s="4" t="n">
        <v>1</v>
      </c>
      <c r="F220" s="4" t="n">
        <v>0</v>
      </c>
      <c r="G220" s="5" t="n">
        <f aca="false">LOOKUP(B220,'WOE &amp; IV'!$B$5:$B$9,'WOE &amp; IV'!$H$5:$H$9)</f>
        <v>0.218255430312074</v>
      </c>
      <c r="H220" s="5" t="n">
        <f aca="false">LOOKUP(C220,'WOE &amp; IV'!$B$14:$B$18,'WOE &amp; IV'!$H$14:$H$18)</f>
        <v>1.40669467736998</v>
      </c>
      <c r="I220" s="5" t="n">
        <f aca="false">LOOKUP(D220,'WOE &amp; IV'!$B$23:$B$26,'WOE &amp; IV'!$H$23:$H$26)</f>
        <v>-0.479121632008246</v>
      </c>
      <c r="J220" s="5" t="n">
        <f aca="false">LOOKUP(E220,'WOE &amp; IV'!$B$31:$B$34,'WOE &amp; IV'!$H$31:$H$34)</f>
        <v>-0.102296734208726</v>
      </c>
      <c r="K220" s="5" t="n">
        <f aca="false">Model!$B$4+Model!$B$5*G220+Model!$B$6*H220+Model!$B$7*I220+Model!$B$8*J220</f>
        <v>-2.65262229991759</v>
      </c>
      <c r="L220" s="6" t="n">
        <f aca="false">IF(F220=1,LN(M220),LN(1-M220))</f>
        <v>-0.068094242460996</v>
      </c>
      <c r="M220" s="6" t="n">
        <f aca="false">1/(1+EXP(-K220))</f>
        <v>0.0658275692802746</v>
      </c>
    </row>
    <row r="221" customFormat="false" ht="15" hidden="false" customHeight="false" outlineLevel="0" collapsed="false">
      <c r="A221" s="4" t="n">
        <v>220</v>
      </c>
      <c r="B221" s="4" t="n">
        <v>27.6</v>
      </c>
      <c r="C221" s="4" t="n">
        <v>124</v>
      </c>
      <c r="D221" s="4" t="n">
        <v>0</v>
      </c>
      <c r="E221" s="4" t="n">
        <v>0</v>
      </c>
      <c r="F221" s="4" t="n">
        <v>0</v>
      </c>
      <c r="G221" s="5" t="n">
        <f aca="false">LOOKUP(B221,'WOE &amp; IV'!$B$5:$B$9,'WOE &amp; IV'!$H$5:$H$9)</f>
        <v>0.721515666459208</v>
      </c>
      <c r="H221" s="5" t="n">
        <f aca="false">LOOKUP(C221,'WOE &amp; IV'!$B$14:$B$18,'WOE &amp; IV'!$H$14:$H$18)</f>
        <v>0.149360747248786</v>
      </c>
      <c r="I221" s="5" t="n">
        <f aca="false">LOOKUP(D221,'WOE &amp; IV'!$B$23:$B$26,'WOE &amp; IV'!$H$23:$H$26)</f>
        <v>0.552846198833581</v>
      </c>
      <c r="J221" s="5" t="n">
        <f aca="false">LOOKUP(E221,'WOE &amp; IV'!$B$31:$B$34,'WOE &amp; IV'!$H$31:$H$34)</f>
        <v>0.255618819166126</v>
      </c>
      <c r="K221" s="5" t="n">
        <f aca="false">Model!$B$4+Model!$B$5*G221+Model!$B$6*H221+Model!$B$7*I221+Model!$B$8*J221</f>
        <v>-3.18056706487871</v>
      </c>
      <c r="L221" s="6" t="n">
        <f aca="false">IF(F221=1,LN(M221),LN(1-M221))</f>
        <v>-0.0407215863194826</v>
      </c>
      <c r="M221" s="6" t="n">
        <f aca="false">1/(1+EXP(-K221))</f>
        <v>0.0399036032878291</v>
      </c>
    </row>
    <row r="222" customFormat="false" ht="15" hidden="false" customHeight="false" outlineLevel="0" collapsed="false">
      <c r="A222" s="4" t="n">
        <v>221</v>
      </c>
      <c r="B222" s="4" t="n">
        <v>39.4</v>
      </c>
      <c r="C222" s="4" t="n">
        <v>269</v>
      </c>
      <c r="D222" s="4" t="n">
        <v>2</v>
      </c>
      <c r="E222" s="4" t="n">
        <v>0</v>
      </c>
      <c r="F222" s="4" t="n">
        <v>0</v>
      </c>
      <c r="G222" s="5" t="n">
        <f aca="false">LOOKUP(B222,'WOE &amp; IV'!$B$5:$B$9,'WOE &amp; IV'!$H$5:$H$9)</f>
        <v>0.218255430312074</v>
      </c>
      <c r="H222" s="5" t="n">
        <f aca="false">LOOKUP(C222,'WOE &amp; IV'!$B$14:$B$18,'WOE &amp; IV'!$H$14:$H$18)</f>
        <v>1.40669467736998</v>
      </c>
      <c r="I222" s="5" t="n">
        <f aca="false">LOOKUP(D222,'WOE &amp; IV'!$B$23:$B$26,'WOE &amp; IV'!$H$23:$H$26)</f>
        <v>-1.2525653595628</v>
      </c>
      <c r="J222" s="5" t="n">
        <f aca="false">LOOKUP(E222,'WOE &amp; IV'!$B$31:$B$34,'WOE &amp; IV'!$H$31:$H$34)</f>
        <v>0.255618819166126</v>
      </c>
      <c r="K222" s="5" t="n">
        <f aca="false">Model!$B$4+Model!$B$5*G222+Model!$B$6*H222+Model!$B$7*I222+Model!$B$8*J222</f>
        <v>-2.12840983126383</v>
      </c>
      <c r="L222" s="6" t="n">
        <f aca="false">IF(F222=1,LN(M222),LN(1-M222))</f>
        <v>-0.112459035422585</v>
      </c>
      <c r="M222" s="6" t="n">
        <f aca="false">1/(1+EXP(-K222))</f>
        <v>0.106366046303999</v>
      </c>
    </row>
    <row r="223" customFormat="false" ht="15" hidden="false" customHeight="false" outlineLevel="0" collapsed="false">
      <c r="A223" s="4" t="n">
        <v>222</v>
      </c>
      <c r="B223" s="4" t="n">
        <v>51.1</v>
      </c>
      <c r="C223" s="4" t="n">
        <v>61</v>
      </c>
      <c r="D223" s="4" t="n">
        <v>1</v>
      </c>
      <c r="E223" s="4" t="n">
        <v>1</v>
      </c>
      <c r="F223" s="4" t="n">
        <v>1</v>
      </c>
      <c r="G223" s="5" t="n">
        <f aca="false">LOOKUP(B223,'WOE &amp; IV'!$B$5:$B$9,'WOE &amp; IV'!$H$5:$H$9)</f>
        <v>0.218255430312074</v>
      </c>
      <c r="H223" s="5" t="n">
        <f aca="false">LOOKUP(C223,'WOE &amp; IV'!$B$14:$B$18,'WOE &amp; IV'!$H$14:$H$18)</f>
        <v>-0.171825195660813</v>
      </c>
      <c r="I223" s="5" t="n">
        <f aca="false">LOOKUP(D223,'WOE &amp; IV'!$B$23:$B$26,'WOE &amp; IV'!$H$23:$H$26)</f>
        <v>-0.479121632008246</v>
      </c>
      <c r="J223" s="5" t="n">
        <f aca="false">LOOKUP(E223,'WOE &amp; IV'!$B$31:$B$34,'WOE &amp; IV'!$H$31:$H$34)</f>
        <v>-0.102296734208726</v>
      </c>
      <c r="K223" s="5" t="n">
        <f aca="false">Model!$B$4+Model!$B$5*G223+Model!$B$6*H223+Model!$B$7*I223+Model!$B$8*J223</f>
        <v>-0.466214423782645</v>
      </c>
      <c r="L223" s="6" t="n">
        <f aca="false">IF(F223=1,LN(M223),LN(1-M223))</f>
        <v>-0.95318132595617</v>
      </c>
      <c r="M223" s="6" t="n">
        <f aca="false">1/(1+EXP(-K223))</f>
        <v>0.385512629195571</v>
      </c>
    </row>
    <row r="224" customFormat="false" ht="15" hidden="false" customHeight="false" outlineLevel="0" collapsed="false">
      <c r="A224" s="4" t="n">
        <v>223</v>
      </c>
      <c r="B224" s="4" t="n">
        <v>49.4</v>
      </c>
      <c r="C224" s="4" t="n">
        <v>145</v>
      </c>
      <c r="D224" s="4" t="n">
        <v>0</v>
      </c>
      <c r="E224" s="4" t="n">
        <v>2</v>
      </c>
      <c r="F224" s="4" t="n">
        <v>0</v>
      </c>
      <c r="G224" s="5" t="n">
        <f aca="false">LOOKUP(B224,'WOE &amp; IV'!$B$5:$B$9,'WOE &amp; IV'!$H$5:$H$9)</f>
        <v>0.218255430312074</v>
      </c>
      <c r="H224" s="5" t="n">
        <f aca="false">LOOKUP(C224,'WOE &amp; IV'!$B$14:$B$18,'WOE &amp; IV'!$H$14:$H$18)</f>
        <v>0.149360747248786</v>
      </c>
      <c r="I224" s="5" t="n">
        <f aca="false">LOOKUP(D224,'WOE &amp; IV'!$B$23:$B$26,'WOE &amp; IV'!$H$23:$H$26)</f>
        <v>0.552846198833581</v>
      </c>
      <c r="J224" s="5" t="n">
        <f aca="false">LOOKUP(E224,'WOE &amp; IV'!$B$31:$B$34,'WOE &amp; IV'!$H$31:$H$34)</f>
        <v>-0.0820085521567092</v>
      </c>
      <c r="K224" s="5" t="n">
        <f aca="false">Model!$B$4+Model!$B$5*G224+Model!$B$6*H224+Model!$B$7*I224+Model!$B$8*J224</f>
        <v>-2.20085534411151</v>
      </c>
      <c r="L224" s="6" t="n">
        <f aca="false">IF(F224=1,LN(M224),LN(1-M224))</f>
        <v>-0.104998031617279</v>
      </c>
      <c r="M224" s="6" t="n">
        <f aca="false">1/(1+EXP(-K224))</f>
        <v>0.0996737052287567</v>
      </c>
    </row>
    <row r="225" customFormat="false" ht="15" hidden="false" customHeight="false" outlineLevel="0" collapsed="false">
      <c r="A225" s="4" t="n">
        <v>224</v>
      </c>
      <c r="B225" s="4" t="n">
        <v>17.9</v>
      </c>
      <c r="C225" s="4" t="n">
        <v>72</v>
      </c>
      <c r="D225" s="4" t="n">
        <v>0</v>
      </c>
      <c r="E225" s="4" t="n">
        <v>1</v>
      </c>
      <c r="F225" s="4" t="n">
        <v>0</v>
      </c>
      <c r="G225" s="5" t="n">
        <f aca="false">LOOKUP(B225,'WOE &amp; IV'!$B$5:$B$9,'WOE &amp; IV'!$H$5:$H$9)</f>
        <v>0.721515666459208</v>
      </c>
      <c r="H225" s="5" t="n">
        <f aca="false">LOOKUP(C225,'WOE &amp; IV'!$B$14:$B$18,'WOE &amp; IV'!$H$14:$H$18)</f>
        <v>-0.171825195660813</v>
      </c>
      <c r="I225" s="5" t="n">
        <f aca="false">LOOKUP(D225,'WOE &amp; IV'!$B$23:$B$26,'WOE &amp; IV'!$H$23:$H$26)</f>
        <v>0.552846198833581</v>
      </c>
      <c r="J225" s="5" t="n">
        <f aca="false">LOOKUP(E225,'WOE &amp; IV'!$B$31:$B$34,'WOE &amp; IV'!$H$31:$H$34)</f>
        <v>-0.102296734208726</v>
      </c>
      <c r="K225" s="5" t="n">
        <f aca="false">Model!$B$4+Model!$B$5*G225+Model!$B$6*H225+Model!$B$7*I225+Model!$B$8*J225</f>
        <v>-2.31127615216273</v>
      </c>
      <c r="L225" s="6" t="n">
        <f aca="false">IF(F225=1,LN(M225),LN(1-M225))</f>
        <v>-0.0945231973885998</v>
      </c>
      <c r="M225" s="6" t="n">
        <f aca="false">1/(1+EXP(-K225))</f>
        <v>0.0901933707566932</v>
      </c>
    </row>
    <row r="226" customFormat="false" ht="15" hidden="false" customHeight="false" outlineLevel="0" collapsed="false">
      <c r="A226" s="4" t="n">
        <v>225</v>
      </c>
      <c r="B226" s="4" t="n">
        <v>47.3</v>
      </c>
      <c r="C226" s="4" t="n">
        <v>91</v>
      </c>
      <c r="D226" s="4" t="n">
        <v>0</v>
      </c>
      <c r="E226" s="4" t="n">
        <v>2</v>
      </c>
      <c r="F226" s="4" t="n">
        <v>0</v>
      </c>
      <c r="G226" s="5" t="n">
        <f aca="false">LOOKUP(B226,'WOE &amp; IV'!$B$5:$B$9,'WOE &amp; IV'!$H$5:$H$9)</f>
        <v>0.218255430312074</v>
      </c>
      <c r="H226" s="5" t="n">
        <f aca="false">LOOKUP(C226,'WOE &amp; IV'!$B$14:$B$18,'WOE &amp; IV'!$H$14:$H$18)</f>
        <v>-0.171825195660813</v>
      </c>
      <c r="I226" s="5" t="n">
        <f aca="false">LOOKUP(D226,'WOE &amp; IV'!$B$23:$B$26,'WOE &amp; IV'!$H$23:$H$26)</f>
        <v>0.552846198833581</v>
      </c>
      <c r="J226" s="5" t="n">
        <f aca="false">LOOKUP(E226,'WOE &amp; IV'!$B$31:$B$34,'WOE &amp; IV'!$H$31:$H$34)</f>
        <v>-0.0820085521567092</v>
      </c>
      <c r="K226" s="5" t="n">
        <f aca="false">Model!$B$4+Model!$B$5*G226+Model!$B$6*H226+Model!$B$7*I226+Model!$B$8*J226</f>
        <v>-1.75598069458743</v>
      </c>
      <c r="L226" s="6" t="n">
        <f aca="false">IF(F226=1,LN(M226),LN(1-M226))</f>
        <v>-0.159340977938033</v>
      </c>
      <c r="M226" s="6" t="n">
        <f aca="false">1/(1+EXP(-K226))</f>
        <v>0.147294444388917</v>
      </c>
    </row>
    <row r="227" customFormat="false" ht="15" hidden="false" customHeight="false" outlineLevel="0" collapsed="false">
      <c r="A227" s="4" t="n">
        <v>226</v>
      </c>
      <c r="B227" s="4" t="n">
        <v>50.7</v>
      </c>
      <c r="C227" s="4" t="n">
        <v>107</v>
      </c>
      <c r="D227" s="4" t="n">
        <v>3</v>
      </c>
      <c r="E227" s="4" t="n">
        <v>0</v>
      </c>
      <c r="F227" s="4" t="n">
        <v>1</v>
      </c>
      <c r="G227" s="5" t="n">
        <f aca="false">LOOKUP(B227,'WOE &amp; IV'!$B$5:$B$9,'WOE &amp; IV'!$H$5:$H$9)</f>
        <v>0.218255430312074</v>
      </c>
      <c r="H227" s="5" t="n">
        <f aca="false">LOOKUP(C227,'WOE &amp; IV'!$B$14:$B$18,'WOE &amp; IV'!$H$14:$H$18)</f>
        <v>-0.171825195660813</v>
      </c>
      <c r="I227" s="5" t="n">
        <f aca="false">LOOKUP(D227,'WOE &amp; IV'!$B$23:$B$26,'WOE &amp; IV'!$H$23:$H$26)</f>
        <v>-2.32585984024662</v>
      </c>
      <c r="J227" s="5" t="n">
        <f aca="false">LOOKUP(E227,'WOE &amp; IV'!$B$31:$B$34,'WOE &amp; IV'!$H$31:$H$34)</f>
        <v>0.255618819166126</v>
      </c>
      <c r="K227" s="5" t="n">
        <f aca="false">Model!$B$4+Model!$B$5*G227+Model!$B$6*H227+Model!$B$7*I227+Model!$B$8*J227</f>
        <v>1.37439372542982</v>
      </c>
      <c r="L227" s="6" t="n">
        <f aca="false">IF(F227=1,LN(M227),LN(1-M227))</f>
        <v>-0.225535035434648</v>
      </c>
      <c r="M227" s="6" t="n">
        <f aca="false">1/(1+EXP(-K227))</f>
        <v>0.79808909855961</v>
      </c>
    </row>
    <row r="228" customFormat="false" ht="15" hidden="false" customHeight="false" outlineLevel="0" collapsed="false">
      <c r="A228" s="4" t="n">
        <v>227</v>
      </c>
      <c r="B228" s="4" t="n">
        <v>100</v>
      </c>
      <c r="C228" s="4" t="n">
        <v>130</v>
      </c>
      <c r="D228" s="4" t="n">
        <v>0</v>
      </c>
      <c r="E228" s="4" t="n">
        <v>1</v>
      </c>
      <c r="F228" s="4" t="n">
        <v>0</v>
      </c>
      <c r="G228" s="5" t="n">
        <f aca="false">LOOKUP(B228,'WOE &amp; IV'!$B$5:$B$9,'WOE &amp; IV'!$H$5:$H$9)</f>
        <v>-1.34136085834593</v>
      </c>
      <c r="H228" s="5" t="n">
        <f aca="false">LOOKUP(C228,'WOE &amp; IV'!$B$14:$B$18,'WOE &amp; IV'!$H$14:$H$18)</f>
        <v>0.149360747248786</v>
      </c>
      <c r="I228" s="5" t="n">
        <f aca="false">LOOKUP(D228,'WOE &amp; IV'!$B$23:$B$26,'WOE &amp; IV'!$H$23:$H$26)</f>
        <v>0.552846198833581</v>
      </c>
      <c r="J228" s="5" t="n">
        <f aca="false">LOOKUP(E228,'WOE &amp; IV'!$B$31:$B$34,'WOE &amp; IV'!$H$31:$H$34)</f>
        <v>-0.102296734208726</v>
      </c>
      <c r="K228" s="5" t="n">
        <f aca="false">Model!$B$4+Model!$B$5*G228+Model!$B$6*H228+Model!$B$7*I228+Model!$B$8*J228</f>
        <v>-0.381367346331135</v>
      </c>
      <c r="L228" s="6" t="n">
        <f aca="false">IF(F228=1,LN(M228),LN(1-M228))</f>
        <v>-0.520534523190683</v>
      </c>
      <c r="M228" s="6" t="n">
        <f aca="false">1/(1+EXP(-K228))</f>
        <v>0.405797152133433</v>
      </c>
    </row>
    <row r="229" customFormat="false" ht="15" hidden="false" customHeight="false" outlineLevel="0" collapsed="false">
      <c r="A229" s="4" t="n">
        <v>228</v>
      </c>
      <c r="B229" s="4" t="n">
        <v>91.9</v>
      </c>
      <c r="C229" s="4" t="n">
        <v>54</v>
      </c>
      <c r="D229" s="4" t="n">
        <v>1</v>
      </c>
      <c r="E229" s="4" t="n">
        <v>0</v>
      </c>
      <c r="F229" s="4" t="n">
        <v>0</v>
      </c>
      <c r="G229" s="5" t="n">
        <f aca="false">LOOKUP(B229,'WOE &amp; IV'!$B$5:$B$9,'WOE &amp; IV'!$H$5:$H$9)</f>
        <v>-1.34136085834593</v>
      </c>
      <c r="H229" s="5" t="n">
        <f aca="false">LOOKUP(C229,'WOE &amp; IV'!$B$14:$B$18,'WOE &amp; IV'!$H$14:$H$18)</f>
        <v>-0.18579367675035</v>
      </c>
      <c r="I229" s="5" t="n">
        <f aca="false">LOOKUP(D229,'WOE &amp; IV'!$B$23:$B$26,'WOE &amp; IV'!$H$23:$H$26)</f>
        <v>-0.479121632008246</v>
      </c>
      <c r="J229" s="5" t="n">
        <f aca="false">LOOKUP(E229,'WOE &amp; IV'!$B$31:$B$34,'WOE &amp; IV'!$H$31:$H$34)</f>
        <v>0.255618819166126</v>
      </c>
      <c r="K229" s="5" t="n">
        <f aca="false">Model!$B$4+Model!$B$5*G229+Model!$B$6*H229+Model!$B$7*I229+Model!$B$8*J229</f>
        <v>0.924147327685669</v>
      </c>
      <c r="L229" s="6" t="n">
        <f aca="false">IF(F229=1,LN(M229),LN(1-M229))</f>
        <v>-1.25838111415127</v>
      </c>
      <c r="M229" s="6" t="n">
        <f aca="false">1/(1+EXP(-K229))</f>
        <v>0.715886398111117</v>
      </c>
    </row>
    <row r="230" customFormat="false" ht="15" hidden="false" customHeight="false" outlineLevel="0" collapsed="false">
      <c r="A230" s="4" t="n">
        <v>229</v>
      </c>
      <c r="B230" s="4" t="n">
        <v>23.7</v>
      </c>
      <c r="C230" s="4" t="n">
        <v>140</v>
      </c>
      <c r="D230" s="4" t="n">
        <v>0</v>
      </c>
      <c r="E230" s="4" t="n">
        <v>1</v>
      </c>
      <c r="F230" s="4" t="n">
        <v>0</v>
      </c>
      <c r="G230" s="5" t="n">
        <f aca="false">LOOKUP(B230,'WOE &amp; IV'!$B$5:$B$9,'WOE &amp; IV'!$H$5:$H$9)</f>
        <v>0.721515666459208</v>
      </c>
      <c r="H230" s="5" t="n">
        <f aca="false">LOOKUP(C230,'WOE &amp; IV'!$B$14:$B$18,'WOE &amp; IV'!$H$14:$H$18)</f>
        <v>0.149360747248786</v>
      </c>
      <c r="I230" s="5" t="n">
        <f aca="false">LOOKUP(D230,'WOE &amp; IV'!$B$23:$B$26,'WOE &amp; IV'!$H$23:$H$26)</f>
        <v>0.552846198833581</v>
      </c>
      <c r="J230" s="5" t="n">
        <f aca="false">LOOKUP(E230,'WOE &amp; IV'!$B$31:$B$34,'WOE &amp; IV'!$H$31:$H$34)</f>
        <v>-0.102296734208726</v>
      </c>
      <c r="K230" s="5" t="n">
        <f aca="false">Model!$B$4+Model!$B$5*G230+Model!$B$6*H230+Model!$B$7*I230+Model!$B$8*J230</f>
        <v>-2.75615080168681</v>
      </c>
      <c r="L230" s="6" t="n">
        <f aca="false">IF(F230=1,LN(M230),LN(1-M230))</f>
        <v>-0.0615990743239161</v>
      </c>
      <c r="M230" s="6" t="n">
        <f aca="false">1/(1+EXP(-K230))</f>
        <v>0.0597402144779439</v>
      </c>
    </row>
    <row r="231" customFormat="false" ht="15" hidden="false" customHeight="false" outlineLevel="0" collapsed="false">
      <c r="A231" s="4" t="n">
        <v>230</v>
      </c>
      <c r="B231" s="4" t="n">
        <v>37.8</v>
      </c>
      <c r="C231" s="4" t="n">
        <v>103</v>
      </c>
      <c r="D231" s="4" t="n">
        <v>0</v>
      </c>
      <c r="E231" s="4" t="n">
        <v>1</v>
      </c>
      <c r="F231" s="4" t="n">
        <v>0</v>
      </c>
      <c r="G231" s="5" t="n">
        <f aca="false">LOOKUP(B231,'WOE &amp; IV'!$B$5:$B$9,'WOE &amp; IV'!$H$5:$H$9)</f>
        <v>0.218255430312074</v>
      </c>
      <c r="H231" s="5" t="n">
        <f aca="false">LOOKUP(C231,'WOE &amp; IV'!$B$14:$B$18,'WOE &amp; IV'!$H$14:$H$18)</f>
        <v>-0.171825195660813</v>
      </c>
      <c r="I231" s="5" t="n">
        <f aca="false">LOOKUP(D231,'WOE &amp; IV'!$B$23:$B$26,'WOE &amp; IV'!$H$23:$H$26)</f>
        <v>0.552846198833581</v>
      </c>
      <c r="J231" s="5" t="n">
        <f aca="false">LOOKUP(E231,'WOE &amp; IV'!$B$31:$B$34,'WOE &amp; IV'!$H$31:$H$34)</f>
        <v>-0.102296734208726</v>
      </c>
      <c r="K231" s="5" t="n">
        <f aca="false">Model!$B$4+Model!$B$5*G231+Model!$B$6*H231+Model!$B$7*I231+Model!$B$8*J231</f>
        <v>-1.73192296831015</v>
      </c>
      <c r="L231" s="6" t="n">
        <f aca="false">IF(F231=1,LN(M231),LN(1-M231))</f>
        <v>-0.162921100069835</v>
      </c>
      <c r="M231" s="6" t="n">
        <f aca="false">1/(1+EXP(-K231))</f>
        <v>0.150341776255468</v>
      </c>
    </row>
    <row r="232" customFormat="false" ht="15" hidden="false" customHeight="false" outlineLevel="0" collapsed="false">
      <c r="A232" s="4" t="n">
        <v>231</v>
      </c>
      <c r="B232" s="4" t="n">
        <v>8.4</v>
      </c>
      <c r="C232" s="4" t="n">
        <v>27</v>
      </c>
      <c r="D232" s="4" t="n">
        <v>0</v>
      </c>
      <c r="E232" s="4" t="n">
        <v>1</v>
      </c>
      <c r="F232" s="4" t="n">
        <v>0</v>
      </c>
      <c r="G232" s="5" t="n">
        <f aca="false">LOOKUP(B232,'WOE &amp; IV'!$B$5:$B$9,'WOE &amp; IV'!$H$5:$H$9)</f>
        <v>1.45548484153941</v>
      </c>
      <c r="H232" s="5" t="n">
        <f aca="false">LOOKUP(C232,'WOE &amp; IV'!$B$14:$B$18,'WOE &amp; IV'!$H$14:$H$18)</f>
        <v>-0.18579367675035</v>
      </c>
      <c r="I232" s="5" t="n">
        <f aca="false">LOOKUP(D232,'WOE &amp; IV'!$B$23:$B$26,'WOE &amp; IV'!$H$23:$H$26)</f>
        <v>0.552846198833581</v>
      </c>
      <c r="J232" s="5" t="n">
        <f aca="false">LOOKUP(E232,'WOE &amp; IV'!$B$31:$B$34,'WOE &amp; IV'!$H$31:$H$34)</f>
        <v>-0.102296734208726</v>
      </c>
      <c r="K232" s="5" t="n">
        <f aca="false">Model!$B$4+Model!$B$5*G232+Model!$B$6*H232+Model!$B$7*I232+Model!$B$8*J232</f>
        <v>-3.13687372335794</v>
      </c>
      <c r="L232" s="6" t="n">
        <f aca="false">IF(F232=1,LN(M232),LN(1-M232))</f>
        <v>-0.0425021729213228</v>
      </c>
      <c r="M232" s="6" t="n">
        <f aca="false">1/(1+EXP(-K232))</f>
        <v>0.0416116169838686</v>
      </c>
    </row>
    <row r="233" customFormat="false" ht="15" hidden="false" customHeight="false" outlineLevel="0" collapsed="false">
      <c r="A233" s="4" t="n">
        <v>232</v>
      </c>
      <c r="B233" s="4" t="n">
        <v>30.2</v>
      </c>
      <c r="C233" s="4" t="n">
        <v>16</v>
      </c>
      <c r="D233" s="4" t="n">
        <v>0</v>
      </c>
      <c r="E233" s="4" t="n">
        <v>1</v>
      </c>
      <c r="F233" s="4" t="n">
        <v>1</v>
      </c>
      <c r="G233" s="5" t="n">
        <f aca="false">LOOKUP(B233,'WOE &amp; IV'!$B$5:$B$9,'WOE &amp; IV'!$H$5:$H$9)</f>
        <v>0.218255430312074</v>
      </c>
      <c r="H233" s="5" t="n">
        <f aca="false">LOOKUP(C233,'WOE &amp; IV'!$B$14:$B$18,'WOE &amp; IV'!$H$14:$H$18)</f>
        <v>-0.498509425915863</v>
      </c>
      <c r="I233" s="5" t="n">
        <f aca="false">LOOKUP(D233,'WOE &amp; IV'!$B$23:$B$26,'WOE &amp; IV'!$H$23:$H$26)</f>
        <v>0.552846198833581</v>
      </c>
      <c r="J233" s="5" t="n">
        <f aca="false">LOOKUP(E233,'WOE &amp; IV'!$B$31:$B$34,'WOE &amp; IV'!$H$31:$H$34)</f>
        <v>-0.102296734208726</v>
      </c>
      <c r="K233" s="5" t="n">
        <f aca="false">Model!$B$4+Model!$B$5*G233+Model!$B$6*H233+Model!$B$7*I233+Model!$B$8*J233</f>
        <v>-1.27943264098388</v>
      </c>
      <c r="L233" s="6" t="n">
        <f aca="false">IF(F233=1,LN(M233),LN(1-M233))</f>
        <v>-1.52488163957706</v>
      </c>
      <c r="M233" s="6" t="n">
        <f aca="false">1/(1+EXP(-K233))</f>
        <v>0.217646816109972</v>
      </c>
    </row>
    <row r="234" customFormat="false" ht="15" hidden="false" customHeight="false" outlineLevel="0" collapsed="false">
      <c r="A234" s="4" t="n">
        <v>233</v>
      </c>
      <c r="B234" s="4" t="n">
        <v>52.9</v>
      </c>
      <c r="C234" s="4" t="n">
        <v>215</v>
      </c>
      <c r="D234" s="4" t="n">
        <v>0</v>
      </c>
      <c r="E234" s="4" t="n">
        <v>0</v>
      </c>
      <c r="F234" s="4" t="n">
        <v>0</v>
      </c>
      <c r="G234" s="5" t="n">
        <f aca="false">LOOKUP(B234,'WOE &amp; IV'!$B$5:$B$9,'WOE &amp; IV'!$H$5:$H$9)</f>
        <v>0.218255430312074</v>
      </c>
      <c r="H234" s="5" t="n">
        <f aca="false">LOOKUP(C234,'WOE &amp; IV'!$B$14:$B$18,'WOE &amp; IV'!$H$14:$H$18)</f>
        <v>0.149360747248786</v>
      </c>
      <c r="I234" s="5" t="n">
        <f aca="false">LOOKUP(D234,'WOE &amp; IV'!$B$23:$B$26,'WOE &amp; IV'!$H$23:$H$26)</f>
        <v>0.552846198833581</v>
      </c>
      <c r="J234" s="5" t="n">
        <f aca="false">LOOKUP(E234,'WOE &amp; IV'!$B$31:$B$34,'WOE &amp; IV'!$H$31:$H$34)</f>
        <v>0.255618819166126</v>
      </c>
      <c r="K234" s="5" t="n">
        <f aca="false">Model!$B$4+Model!$B$5*G234+Model!$B$6*H234+Model!$B$7*I234+Model!$B$8*J234</f>
        <v>-2.60121388102613</v>
      </c>
      <c r="L234" s="6" t="n">
        <f aca="false">IF(F234=1,LN(M234),LN(1-M234))</f>
        <v>-0.0715608135507159</v>
      </c>
      <c r="M234" s="6" t="n">
        <f aca="false">1/(1+EXP(-K234))</f>
        <v>0.0690603378729707</v>
      </c>
    </row>
    <row r="235" customFormat="false" ht="15" hidden="false" customHeight="false" outlineLevel="0" collapsed="false">
      <c r="A235" s="4" t="n">
        <v>234</v>
      </c>
      <c r="B235" s="4" t="n">
        <v>75.1</v>
      </c>
      <c r="C235" s="4" t="n">
        <v>88</v>
      </c>
      <c r="D235" s="4" t="n">
        <v>0</v>
      </c>
      <c r="E235" s="4" t="n">
        <v>1</v>
      </c>
      <c r="F235" s="4" t="n">
        <v>0</v>
      </c>
      <c r="G235" s="5" t="n">
        <f aca="false">LOOKUP(B235,'WOE &amp; IV'!$B$5:$B$9,'WOE &amp; IV'!$H$5:$H$9)</f>
        <v>-0.907531990639555</v>
      </c>
      <c r="H235" s="5" t="n">
        <f aca="false">LOOKUP(C235,'WOE &amp; IV'!$B$14:$B$18,'WOE &amp; IV'!$H$14:$H$18)</f>
        <v>-0.171825195660813</v>
      </c>
      <c r="I235" s="5" t="n">
        <f aca="false">LOOKUP(D235,'WOE &amp; IV'!$B$23:$B$26,'WOE &amp; IV'!$H$23:$H$26)</f>
        <v>0.552846198833581</v>
      </c>
      <c r="J235" s="5" t="n">
        <f aca="false">LOOKUP(E235,'WOE &amp; IV'!$B$31:$B$34,'WOE &amp; IV'!$H$31:$H$34)</f>
        <v>-0.102296734208726</v>
      </c>
      <c r="K235" s="5" t="n">
        <f aca="false">Model!$B$4+Model!$B$5*G235+Model!$B$6*H235+Model!$B$7*I235+Model!$B$8*J235</f>
        <v>-0.435916489310632</v>
      </c>
      <c r="L235" s="6" t="n">
        <f aca="false">IF(F235=1,LN(M235),LN(1-M235))</f>
        <v>-0.498756116018286</v>
      </c>
      <c r="M235" s="6" t="n">
        <f aca="false">1/(1+EXP(-K235))</f>
        <v>0.392714417094236</v>
      </c>
    </row>
    <row r="236" customFormat="false" ht="15" hidden="false" customHeight="false" outlineLevel="0" collapsed="false">
      <c r="A236" s="4" t="n">
        <v>235</v>
      </c>
      <c r="B236" s="4" t="n">
        <v>26.8</v>
      </c>
      <c r="C236" s="4" t="n">
        <v>24</v>
      </c>
      <c r="D236" s="4" t="n">
        <v>0</v>
      </c>
      <c r="E236" s="4" t="n">
        <v>2</v>
      </c>
      <c r="F236" s="4" t="n">
        <v>0</v>
      </c>
      <c r="G236" s="5" t="n">
        <f aca="false">LOOKUP(B236,'WOE &amp; IV'!$B$5:$B$9,'WOE &amp; IV'!$H$5:$H$9)</f>
        <v>0.721515666459208</v>
      </c>
      <c r="H236" s="5" t="n">
        <f aca="false">LOOKUP(C236,'WOE &amp; IV'!$B$14:$B$18,'WOE &amp; IV'!$H$14:$H$18)</f>
        <v>-0.18579367675035</v>
      </c>
      <c r="I236" s="5" t="n">
        <f aca="false">LOOKUP(D236,'WOE &amp; IV'!$B$23:$B$26,'WOE &amp; IV'!$H$23:$H$26)</f>
        <v>0.552846198833581</v>
      </c>
      <c r="J236" s="5" t="n">
        <f aca="false">LOOKUP(E236,'WOE &amp; IV'!$B$31:$B$34,'WOE &amp; IV'!$H$31:$H$34)</f>
        <v>-0.0820085521567092</v>
      </c>
      <c r="K236" s="5" t="n">
        <f aca="false">Model!$B$4+Model!$B$5*G236+Model!$B$6*H236+Model!$B$7*I236+Model!$B$8*J236</f>
        <v>-2.31598613528289</v>
      </c>
      <c r="L236" s="6" t="n">
        <f aca="false">IF(F236=1,LN(M236),LN(1-M236))</f>
        <v>-0.0940992971551728</v>
      </c>
      <c r="M236" s="6" t="n">
        <f aca="false">1/(1+EXP(-K236))</f>
        <v>0.089807621760415</v>
      </c>
    </row>
    <row r="237" customFormat="false" ht="15" hidden="false" customHeight="false" outlineLevel="0" collapsed="false">
      <c r="A237" s="4" t="n">
        <v>236</v>
      </c>
      <c r="B237" s="4" t="n">
        <v>28.6</v>
      </c>
      <c r="C237" s="4" t="n">
        <v>299</v>
      </c>
      <c r="D237" s="4" t="n">
        <v>0</v>
      </c>
      <c r="E237" s="4" t="n">
        <v>0</v>
      </c>
      <c r="F237" s="4" t="n">
        <v>0</v>
      </c>
      <c r="G237" s="5" t="n">
        <f aca="false">LOOKUP(B237,'WOE &amp; IV'!$B$5:$B$9,'WOE &amp; IV'!$H$5:$H$9)</f>
        <v>0.721515666459208</v>
      </c>
      <c r="H237" s="5" t="n">
        <f aca="false">LOOKUP(C237,'WOE &amp; IV'!$B$14:$B$18,'WOE &amp; IV'!$H$14:$H$18)</f>
        <v>1.40669467736998</v>
      </c>
      <c r="I237" s="5" t="n">
        <f aca="false">LOOKUP(D237,'WOE &amp; IV'!$B$23:$B$26,'WOE &amp; IV'!$H$23:$H$26)</f>
        <v>0.552846198833581</v>
      </c>
      <c r="J237" s="5" t="n">
        <f aca="false">LOOKUP(E237,'WOE &amp; IV'!$B$31:$B$34,'WOE &amp; IV'!$H$31:$H$34)</f>
        <v>0.255618819166126</v>
      </c>
      <c r="K237" s="5" t="n">
        <f aca="false">Model!$B$4+Model!$B$5*G237+Model!$B$6*H237+Model!$B$7*I237+Model!$B$8*J237</f>
        <v>-4.92210029148957</v>
      </c>
      <c r="L237" s="6" t="n">
        <f aca="false">IF(F237=1,LN(M237),LN(1-M237))</f>
        <v>-0.00725741775203751</v>
      </c>
      <c r="M237" s="6" t="n">
        <f aca="false">1/(1+EXP(-K237))</f>
        <v>0.00723114628857024</v>
      </c>
    </row>
    <row r="238" customFormat="false" ht="15" hidden="false" customHeight="false" outlineLevel="0" collapsed="false">
      <c r="A238" s="4" t="n">
        <v>237</v>
      </c>
      <c r="B238" s="4" t="n">
        <v>0</v>
      </c>
      <c r="C238" s="4" t="n">
        <v>150</v>
      </c>
      <c r="D238" s="4" t="n">
        <v>0</v>
      </c>
      <c r="E238" s="4" t="n">
        <v>0</v>
      </c>
      <c r="F238" s="4" t="n">
        <v>0</v>
      </c>
      <c r="G238" s="5" t="n">
        <f aca="false">LOOKUP(B238,'WOE &amp; IV'!$B$5:$B$9,'WOE &amp; IV'!$H$5:$H$9)</f>
        <v>1.45548484153941</v>
      </c>
      <c r="H238" s="5" t="n">
        <f aca="false">LOOKUP(C238,'WOE &amp; IV'!$B$14:$B$18,'WOE &amp; IV'!$H$14:$H$18)</f>
        <v>0.149360747248786</v>
      </c>
      <c r="I238" s="5" t="n">
        <f aca="false">LOOKUP(D238,'WOE &amp; IV'!$B$23:$B$26,'WOE &amp; IV'!$H$23:$H$26)</f>
        <v>0.552846198833581</v>
      </c>
      <c r="J238" s="5" t="n">
        <f aca="false">LOOKUP(E238,'WOE &amp; IV'!$B$31:$B$34,'WOE &amp; IV'!$H$31:$H$34)</f>
        <v>0.255618819166126</v>
      </c>
      <c r="K238" s="5" t="n">
        <f aca="false">Model!$B$4+Model!$B$5*G238+Model!$B$6*H238+Model!$B$7*I238+Model!$B$8*J238</f>
        <v>-4.02551237923104</v>
      </c>
      <c r="L238" s="6" t="n">
        <f aca="false">IF(F238=1,LN(M238),LN(1-M238))</f>
        <v>-0.0176967582254948</v>
      </c>
      <c r="M238" s="6" t="n">
        <f aca="false">1/(1+EXP(-K238))</f>
        <v>0.0175410902252415</v>
      </c>
    </row>
    <row r="239" customFormat="false" ht="15" hidden="false" customHeight="false" outlineLevel="0" collapsed="false">
      <c r="A239" s="4" t="n">
        <v>238</v>
      </c>
      <c r="B239" s="4" t="n">
        <v>40.9</v>
      </c>
      <c r="C239" s="4" t="n">
        <v>128</v>
      </c>
      <c r="D239" s="4" t="n">
        <v>0</v>
      </c>
      <c r="E239" s="4" t="n">
        <v>0</v>
      </c>
      <c r="F239" s="4" t="n">
        <v>0</v>
      </c>
      <c r="G239" s="5" t="n">
        <f aca="false">LOOKUP(B239,'WOE &amp; IV'!$B$5:$B$9,'WOE &amp; IV'!$H$5:$H$9)</f>
        <v>0.218255430312074</v>
      </c>
      <c r="H239" s="5" t="n">
        <f aca="false">LOOKUP(C239,'WOE &amp; IV'!$B$14:$B$18,'WOE &amp; IV'!$H$14:$H$18)</f>
        <v>0.149360747248786</v>
      </c>
      <c r="I239" s="5" t="n">
        <f aca="false">LOOKUP(D239,'WOE &amp; IV'!$B$23:$B$26,'WOE &amp; IV'!$H$23:$H$26)</f>
        <v>0.552846198833581</v>
      </c>
      <c r="J239" s="5" t="n">
        <f aca="false">LOOKUP(E239,'WOE &amp; IV'!$B$31:$B$34,'WOE &amp; IV'!$H$31:$H$34)</f>
        <v>0.255618819166126</v>
      </c>
      <c r="K239" s="5" t="n">
        <f aca="false">Model!$B$4+Model!$B$5*G239+Model!$B$6*H239+Model!$B$7*I239+Model!$B$8*J239</f>
        <v>-2.60121388102613</v>
      </c>
      <c r="L239" s="6" t="n">
        <f aca="false">IF(F239=1,LN(M239),LN(1-M239))</f>
        <v>-0.0715608135507159</v>
      </c>
      <c r="M239" s="6" t="n">
        <f aca="false">1/(1+EXP(-K239))</f>
        <v>0.0690603378729707</v>
      </c>
    </row>
    <row r="240" customFormat="false" ht="15" hidden="false" customHeight="false" outlineLevel="0" collapsed="false">
      <c r="A240" s="4" t="n">
        <v>239</v>
      </c>
      <c r="B240" s="4" t="n">
        <v>18.4</v>
      </c>
      <c r="C240" s="4" t="n">
        <v>49</v>
      </c>
      <c r="D240" s="4" t="n">
        <v>1</v>
      </c>
      <c r="E240" s="4" t="n">
        <v>1</v>
      </c>
      <c r="F240" s="4" t="n">
        <v>0</v>
      </c>
      <c r="G240" s="5" t="n">
        <f aca="false">LOOKUP(B240,'WOE &amp; IV'!$B$5:$B$9,'WOE &amp; IV'!$H$5:$H$9)</f>
        <v>0.721515666459208</v>
      </c>
      <c r="H240" s="5" t="n">
        <f aca="false">LOOKUP(C240,'WOE &amp; IV'!$B$14:$B$18,'WOE &amp; IV'!$H$14:$H$18)</f>
        <v>-0.18579367675035</v>
      </c>
      <c r="I240" s="5" t="n">
        <f aca="false">LOOKUP(D240,'WOE &amp; IV'!$B$23:$B$26,'WOE &amp; IV'!$H$23:$H$26)</f>
        <v>-0.479121632008246</v>
      </c>
      <c r="J240" s="5" t="n">
        <f aca="false">LOOKUP(E240,'WOE &amp; IV'!$B$31:$B$34,'WOE &amp; IV'!$H$31:$H$34)</f>
        <v>-0.102296734208726</v>
      </c>
      <c r="K240" s="5" t="n">
        <f aca="false">Model!$B$4+Model!$B$5*G240+Model!$B$6*H240+Model!$B$7*I240+Model!$B$8*J240</f>
        <v>-1.02621986447811</v>
      </c>
      <c r="L240" s="6" t="n">
        <f aca="false">IF(F240=1,LN(M240),LN(1-M240))</f>
        <v>-0.306277389765577</v>
      </c>
      <c r="M240" s="6" t="n">
        <f aca="false">1/(1+EXP(-K240))</f>
        <v>0.2638176183276</v>
      </c>
    </row>
    <row r="241" customFormat="false" ht="15" hidden="false" customHeight="false" outlineLevel="0" collapsed="false">
      <c r="A241" s="4" t="n">
        <v>240</v>
      </c>
      <c r="B241" s="4" t="n">
        <v>31.8</v>
      </c>
      <c r="C241" s="4" t="n">
        <v>27</v>
      </c>
      <c r="D241" s="4" t="n">
        <v>1</v>
      </c>
      <c r="E241" s="4" t="n">
        <v>2</v>
      </c>
      <c r="F241" s="4" t="n">
        <v>0</v>
      </c>
      <c r="G241" s="5" t="n">
        <f aca="false">LOOKUP(B241,'WOE &amp; IV'!$B$5:$B$9,'WOE &amp; IV'!$H$5:$H$9)</f>
        <v>0.218255430312074</v>
      </c>
      <c r="H241" s="5" t="n">
        <f aca="false">LOOKUP(C241,'WOE &amp; IV'!$B$14:$B$18,'WOE &amp; IV'!$H$14:$H$18)</f>
        <v>-0.18579367675035</v>
      </c>
      <c r="I241" s="5" t="n">
        <f aca="false">LOOKUP(D241,'WOE &amp; IV'!$B$23:$B$26,'WOE &amp; IV'!$H$23:$H$26)</f>
        <v>-0.479121632008246</v>
      </c>
      <c r="J241" s="5" t="n">
        <f aca="false">LOOKUP(E241,'WOE &amp; IV'!$B$31:$B$34,'WOE &amp; IV'!$H$31:$H$34)</f>
        <v>-0.0820085521567092</v>
      </c>
      <c r="K241" s="5" t="n">
        <f aca="false">Model!$B$4+Model!$B$5*G241+Model!$B$6*H241+Model!$B$7*I241+Model!$B$8*J241</f>
        <v>-0.470924406902809</v>
      </c>
      <c r="L241" s="6" t="n">
        <f aca="false">IF(F241=1,LN(M241),LN(1-M241))</f>
        <v>-0.485153770856959</v>
      </c>
      <c r="M241" s="6" t="n">
        <f aca="false">1/(1+EXP(-K241))</f>
        <v>0.384397472242435</v>
      </c>
    </row>
    <row r="242" customFormat="false" ht="15" hidden="false" customHeight="false" outlineLevel="0" collapsed="false">
      <c r="A242" s="4" t="n">
        <v>241</v>
      </c>
      <c r="B242" s="4" t="n">
        <v>23.1</v>
      </c>
      <c r="C242" s="4" t="n">
        <v>114</v>
      </c>
      <c r="D242" s="4" t="n">
        <v>0</v>
      </c>
      <c r="E242" s="4" t="n">
        <v>1</v>
      </c>
      <c r="F242" s="4" t="n">
        <v>0</v>
      </c>
      <c r="G242" s="5" t="n">
        <f aca="false">LOOKUP(B242,'WOE &amp; IV'!$B$5:$B$9,'WOE &amp; IV'!$H$5:$H$9)</f>
        <v>0.721515666459208</v>
      </c>
      <c r="H242" s="5" t="n">
        <f aca="false">LOOKUP(C242,'WOE &amp; IV'!$B$14:$B$18,'WOE &amp; IV'!$H$14:$H$18)</f>
        <v>-0.171825195660813</v>
      </c>
      <c r="I242" s="5" t="n">
        <f aca="false">LOOKUP(D242,'WOE &amp; IV'!$B$23:$B$26,'WOE &amp; IV'!$H$23:$H$26)</f>
        <v>0.552846198833581</v>
      </c>
      <c r="J242" s="5" t="n">
        <f aca="false">LOOKUP(E242,'WOE &amp; IV'!$B$31:$B$34,'WOE &amp; IV'!$H$31:$H$34)</f>
        <v>-0.102296734208726</v>
      </c>
      <c r="K242" s="5" t="n">
        <f aca="false">Model!$B$4+Model!$B$5*G242+Model!$B$6*H242+Model!$B$7*I242+Model!$B$8*J242</f>
        <v>-2.31127615216273</v>
      </c>
      <c r="L242" s="6" t="n">
        <f aca="false">IF(F242=1,LN(M242),LN(1-M242))</f>
        <v>-0.0945231973885998</v>
      </c>
      <c r="M242" s="6" t="n">
        <f aca="false">1/(1+EXP(-K242))</f>
        <v>0.0901933707566932</v>
      </c>
    </row>
    <row r="243" customFormat="false" ht="15" hidden="false" customHeight="false" outlineLevel="0" collapsed="false">
      <c r="A243" s="4" t="n">
        <v>242</v>
      </c>
      <c r="B243" s="4" t="n">
        <v>42.6</v>
      </c>
      <c r="C243" s="4" t="n">
        <v>98</v>
      </c>
      <c r="D243" s="4" t="n">
        <v>1</v>
      </c>
      <c r="E243" s="4" t="n">
        <v>1</v>
      </c>
      <c r="F243" s="4" t="n">
        <v>0</v>
      </c>
      <c r="G243" s="5" t="n">
        <f aca="false">LOOKUP(B243,'WOE &amp; IV'!$B$5:$B$9,'WOE &amp; IV'!$H$5:$H$9)</f>
        <v>0.218255430312074</v>
      </c>
      <c r="H243" s="5" t="n">
        <f aca="false">LOOKUP(C243,'WOE &amp; IV'!$B$14:$B$18,'WOE &amp; IV'!$H$14:$H$18)</f>
        <v>-0.171825195660813</v>
      </c>
      <c r="I243" s="5" t="n">
        <f aca="false">LOOKUP(D243,'WOE &amp; IV'!$B$23:$B$26,'WOE &amp; IV'!$H$23:$H$26)</f>
        <v>-0.479121632008246</v>
      </c>
      <c r="J243" s="5" t="n">
        <f aca="false">LOOKUP(E243,'WOE &amp; IV'!$B$31:$B$34,'WOE &amp; IV'!$H$31:$H$34)</f>
        <v>-0.102296734208726</v>
      </c>
      <c r="K243" s="5" t="n">
        <f aca="false">Model!$B$4+Model!$B$5*G243+Model!$B$6*H243+Model!$B$7*I243+Model!$B$8*J243</f>
        <v>-0.466214423782645</v>
      </c>
      <c r="L243" s="6" t="n">
        <f aca="false">IF(F243=1,LN(M243),LN(1-M243))</f>
        <v>-0.486966902173525</v>
      </c>
      <c r="M243" s="6" t="n">
        <f aca="false">1/(1+EXP(-K243))</f>
        <v>0.385512629195571</v>
      </c>
    </row>
    <row r="244" customFormat="false" ht="15" hidden="false" customHeight="false" outlineLevel="0" collapsed="false">
      <c r="A244" s="4" t="n">
        <v>243</v>
      </c>
      <c r="B244" s="4" t="n">
        <v>1.1</v>
      </c>
      <c r="C244" s="4" t="n">
        <v>38</v>
      </c>
      <c r="D244" s="4" t="n">
        <v>0</v>
      </c>
      <c r="E244" s="4" t="n">
        <v>1</v>
      </c>
      <c r="F244" s="4" t="n">
        <v>0</v>
      </c>
      <c r="G244" s="5" t="n">
        <f aca="false">LOOKUP(B244,'WOE &amp; IV'!$B$5:$B$9,'WOE &amp; IV'!$H$5:$H$9)</f>
        <v>1.45548484153941</v>
      </c>
      <c r="H244" s="5" t="n">
        <f aca="false">LOOKUP(C244,'WOE &amp; IV'!$B$14:$B$18,'WOE &amp; IV'!$H$14:$H$18)</f>
        <v>-0.18579367675035</v>
      </c>
      <c r="I244" s="5" t="n">
        <f aca="false">LOOKUP(D244,'WOE &amp; IV'!$B$23:$B$26,'WOE &amp; IV'!$H$23:$H$26)</f>
        <v>0.552846198833581</v>
      </c>
      <c r="J244" s="5" t="n">
        <f aca="false">LOOKUP(E244,'WOE &amp; IV'!$B$31:$B$34,'WOE &amp; IV'!$H$31:$H$34)</f>
        <v>-0.102296734208726</v>
      </c>
      <c r="K244" s="5" t="n">
        <f aca="false">Model!$B$4+Model!$B$5*G244+Model!$B$6*H244+Model!$B$7*I244+Model!$B$8*J244</f>
        <v>-3.13687372335794</v>
      </c>
      <c r="L244" s="6" t="n">
        <f aca="false">IF(F244=1,LN(M244),LN(1-M244))</f>
        <v>-0.0425021729213228</v>
      </c>
      <c r="M244" s="6" t="n">
        <f aca="false">1/(1+EXP(-K244))</f>
        <v>0.0416116169838686</v>
      </c>
    </row>
    <row r="245" customFormat="false" ht="15" hidden="false" customHeight="false" outlineLevel="0" collapsed="false">
      <c r="A245" s="4" t="n">
        <v>244</v>
      </c>
      <c r="B245" s="4" t="n">
        <v>8.3</v>
      </c>
      <c r="C245" s="4" t="n">
        <v>37</v>
      </c>
      <c r="D245" s="4" t="n">
        <v>0</v>
      </c>
      <c r="E245" s="4" t="n">
        <v>2</v>
      </c>
      <c r="F245" s="4" t="n">
        <v>0</v>
      </c>
      <c r="G245" s="5" t="n">
        <f aca="false">LOOKUP(B245,'WOE &amp; IV'!$B$5:$B$9,'WOE &amp; IV'!$H$5:$H$9)</f>
        <v>1.45548484153941</v>
      </c>
      <c r="H245" s="5" t="n">
        <f aca="false">LOOKUP(C245,'WOE &amp; IV'!$B$14:$B$18,'WOE &amp; IV'!$H$14:$H$18)</f>
        <v>-0.18579367675035</v>
      </c>
      <c r="I245" s="5" t="n">
        <f aca="false">LOOKUP(D245,'WOE &amp; IV'!$B$23:$B$26,'WOE &amp; IV'!$H$23:$H$26)</f>
        <v>0.552846198833581</v>
      </c>
      <c r="J245" s="5" t="n">
        <f aca="false">LOOKUP(E245,'WOE &amp; IV'!$B$31:$B$34,'WOE &amp; IV'!$H$31:$H$34)</f>
        <v>-0.0820085521567092</v>
      </c>
      <c r="K245" s="5" t="n">
        <f aca="false">Model!$B$4+Model!$B$5*G245+Model!$B$6*H245+Model!$B$7*I245+Model!$B$8*J245</f>
        <v>-3.16093144963522</v>
      </c>
      <c r="L245" s="6" t="n">
        <f aca="false">IF(F245=1,LN(M245),LN(1-M245))</f>
        <v>-0.0415125483895173</v>
      </c>
      <c r="M245" s="6" t="n">
        <f aca="false">1/(1+EXP(-K245))</f>
        <v>0.0406627028721405</v>
      </c>
    </row>
    <row r="246" customFormat="false" ht="15" hidden="false" customHeight="false" outlineLevel="0" collapsed="false">
      <c r="A246" s="4" t="n">
        <v>245</v>
      </c>
      <c r="B246" s="4" t="n">
        <v>98.2</v>
      </c>
      <c r="C246" s="4" t="n">
        <v>35</v>
      </c>
      <c r="D246" s="4" t="n">
        <v>0</v>
      </c>
      <c r="E246" s="4" t="n">
        <v>1</v>
      </c>
      <c r="F246" s="4" t="n">
        <v>0</v>
      </c>
      <c r="G246" s="5" t="n">
        <f aca="false">LOOKUP(B246,'WOE &amp; IV'!$B$5:$B$9,'WOE &amp; IV'!$H$5:$H$9)</f>
        <v>-1.34136085834593</v>
      </c>
      <c r="H246" s="5" t="n">
        <f aca="false">LOOKUP(C246,'WOE &amp; IV'!$B$14:$B$18,'WOE &amp; IV'!$H$14:$H$18)</f>
        <v>-0.18579367675035</v>
      </c>
      <c r="I246" s="5" t="n">
        <f aca="false">LOOKUP(D246,'WOE &amp; IV'!$B$23:$B$26,'WOE &amp; IV'!$H$23:$H$26)</f>
        <v>0.552846198833581</v>
      </c>
      <c r="J246" s="5" t="n">
        <f aca="false">LOOKUP(E246,'WOE &amp; IV'!$B$31:$B$34,'WOE &amp; IV'!$H$31:$H$34)</f>
        <v>-0.102296734208726</v>
      </c>
      <c r="K246" s="5" t="n">
        <f aca="false">Model!$B$4+Model!$B$5*G246+Model!$B$6*H246+Model!$B$7*I246+Model!$B$8*J246</f>
        <v>0.0828550463500684</v>
      </c>
      <c r="L246" s="6" t="n">
        <f aca="false">IF(F246=1,LN(M246),LN(1-M246))</f>
        <v>-0.735432578228914</v>
      </c>
      <c r="M246" s="6" t="n">
        <f aca="false">1/(1+EXP(-K246))</f>
        <v>0.520701919790301</v>
      </c>
    </row>
    <row r="247" customFormat="false" ht="15" hidden="false" customHeight="false" outlineLevel="0" collapsed="false">
      <c r="A247" s="4" t="n">
        <v>246</v>
      </c>
      <c r="B247" s="4" t="n">
        <v>12.8</v>
      </c>
      <c r="C247" s="4" t="n">
        <v>34</v>
      </c>
      <c r="D247" s="4" t="n">
        <v>4</v>
      </c>
      <c r="E247" s="4" t="n">
        <v>1</v>
      </c>
      <c r="F247" s="4" t="n">
        <v>1</v>
      </c>
      <c r="G247" s="5" t="n">
        <f aca="false">LOOKUP(B247,'WOE &amp; IV'!$B$5:$B$9,'WOE &amp; IV'!$H$5:$H$9)</f>
        <v>0.721515666459208</v>
      </c>
      <c r="H247" s="5" t="n">
        <f aca="false">LOOKUP(C247,'WOE &amp; IV'!$B$14:$B$18,'WOE &amp; IV'!$H$14:$H$18)</f>
        <v>-0.18579367675035</v>
      </c>
      <c r="I247" s="5" t="n">
        <f aca="false">LOOKUP(D247,'WOE &amp; IV'!$B$23:$B$26,'WOE &amp; IV'!$H$23:$H$26)</f>
        <v>-2.32585984024662</v>
      </c>
      <c r="J247" s="5" t="n">
        <f aca="false">LOOKUP(E247,'WOE &amp; IV'!$B$31:$B$34,'WOE &amp; IV'!$H$31:$H$34)</f>
        <v>-0.102296734208726</v>
      </c>
      <c r="K247" s="5" t="n">
        <f aca="false">Model!$B$4+Model!$B$5*G247+Model!$B$6*H247+Model!$B$7*I247+Model!$B$8*J247</f>
        <v>1.23880454792626</v>
      </c>
      <c r="L247" s="6" t="n">
        <f aca="false">IF(F247=1,LN(M247),LN(1-M247))</f>
        <v>-0.254433180840889</v>
      </c>
      <c r="M247" s="6" t="n">
        <f aca="false">1/(1+EXP(-K247))</f>
        <v>0.77535585998648</v>
      </c>
    </row>
    <row r="248" customFormat="false" ht="15" hidden="false" customHeight="false" outlineLevel="0" collapsed="false">
      <c r="A248" s="4" t="n">
        <v>247</v>
      </c>
      <c r="B248" s="4" t="n">
        <v>17.6</v>
      </c>
      <c r="C248" s="4" t="n">
        <v>59</v>
      </c>
      <c r="D248" s="4" t="n">
        <v>1</v>
      </c>
      <c r="E248" s="4" t="n">
        <v>0</v>
      </c>
      <c r="F248" s="4" t="n">
        <v>0</v>
      </c>
      <c r="G248" s="5" t="n">
        <f aca="false">LOOKUP(B248,'WOE &amp; IV'!$B$5:$B$9,'WOE &amp; IV'!$H$5:$H$9)</f>
        <v>0.721515666459208</v>
      </c>
      <c r="H248" s="5" t="n">
        <f aca="false">LOOKUP(C248,'WOE &amp; IV'!$B$14:$B$18,'WOE &amp; IV'!$H$14:$H$18)</f>
        <v>-0.18579367675035</v>
      </c>
      <c r="I248" s="5" t="n">
        <f aca="false">LOOKUP(D248,'WOE &amp; IV'!$B$23:$B$26,'WOE &amp; IV'!$H$23:$H$26)</f>
        <v>-0.479121632008246</v>
      </c>
      <c r="J248" s="5" t="n">
        <f aca="false">LOOKUP(E248,'WOE &amp; IV'!$B$31:$B$34,'WOE &amp; IV'!$H$31:$H$34)</f>
        <v>0.255618819166126</v>
      </c>
      <c r="K248" s="5" t="n">
        <f aca="false">Model!$B$4+Model!$B$5*G248+Model!$B$6*H248+Model!$B$7*I248+Model!$B$8*J248</f>
        <v>-1.45063612767001</v>
      </c>
      <c r="L248" s="6" t="n">
        <f aca="false">IF(F248=1,LN(M248),LN(1-M248))</f>
        <v>-0.21060213055084</v>
      </c>
      <c r="M248" s="6" t="n">
        <f aca="false">1/(1+EXP(-K248))</f>
        <v>0.189903684654631</v>
      </c>
    </row>
    <row r="249" customFormat="false" ht="15" hidden="false" customHeight="false" outlineLevel="0" collapsed="false">
      <c r="A249" s="4" t="n">
        <v>248</v>
      </c>
      <c r="B249" s="4" t="n">
        <v>90.9</v>
      </c>
      <c r="C249" s="4" t="n">
        <v>128</v>
      </c>
      <c r="D249" s="4" t="n">
        <v>1</v>
      </c>
      <c r="E249" s="4" t="n">
        <v>1</v>
      </c>
      <c r="F249" s="4" t="n">
        <v>0</v>
      </c>
      <c r="G249" s="5" t="n">
        <f aca="false">LOOKUP(B249,'WOE &amp; IV'!$B$5:$B$9,'WOE &amp; IV'!$H$5:$H$9)</f>
        <v>-1.34136085834593</v>
      </c>
      <c r="H249" s="5" t="n">
        <f aca="false">LOOKUP(C249,'WOE &amp; IV'!$B$14:$B$18,'WOE &amp; IV'!$H$14:$H$18)</f>
        <v>0.149360747248786</v>
      </c>
      <c r="I249" s="5" t="n">
        <f aca="false">LOOKUP(D249,'WOE &amp; IV'!$B$23:$B$26,'WOE &amp; IV'!$H$23:$H$26)</f>
        <v>-0.479121632008246</v>
      </c>
      <c r="J249" s="5" t="n">
        <f aca="false">LOOKUP(E249,'WOE &amp; IV'!$B$31:$B$34,'WOE &amp; IV'!$H$31:$H$34)</f>
        <v>-0.102296734208726</v>
      </c>
      <c r="K249" s="5" t="n">
        <f aca="false">Model!$B$4+Model!$B$5*G249+Model!$B$6*H249+Model!$B$7*I249+Model!$B$8*J249</f>
        <v>0.884341198196366</v>
      </c>
      <c r="L249" s="6" t="n">
        <f aca="false">IF(F249=1,LN(M249),LN(1-M249))</f>
        <v>-1.23004650687805</v>
      </c>
      <c r="M249" s="6" t="n">
        <f aca="false">1/(1+EXP(-K249))</f>
        <v>0.707721015618313</v>
      </c>
    </row>
    <row r="250" customFormat="false" ht="15" hidden="false" customHeight="false" outlineLevel="0" collapsed="false">
      <c r="A250" s="4" t="n">
        <v>249</v>
      </c>
      <c r="B250" s="4" t="n">
        <v>100</v>
      </c>
      <c r="C250" s="4" t="n">
        <v>144</v>
      </c>
      <c r="D250" s="4" t="n">
        <v>0</v>
      </c>
      <c r="E250" s="4" t="n">
        <v>0</v>
      </c>
      <c r="F250" s="4" t="n">
        <v>0</v>
      </c>
      <c r="G250" s="5" t="n">
        <f aca="false">LOOKUP(B250,'WOE &amp; IV'!$B$5:$B$9,'WOE &amp; IV'!$H$5:$H$9)</f>
        <v>-1.34136085834593</v>
      </c>
      <c r="H250" s="5" t="n">
        <f aca="false">LOOKUP(C250,'WOE &amp; IV'!$B$14:$B$18,'WOE &amp; IV'!$H$14:$H$18)</f>
        <v>0.149360747248786</v>
      </c>
      <c r="I250" s="5" t="n">
        <f aca="false">LOOKUP(D250,'WOE &amp; IV'!$B$23:$B$26,'WOE &amp; IV'!$H$23:$H$26)</f>
        <v>0.552846198833581</v>
      </c>
      <c r="J250" s="5" t="n">
        <f aca="false">LOOKUP(E250,'WOE &amp; IV'!$B$31:$B$34,'WOE &amp; IV'!$H$31:$H$34)</f>
        <v>0.255618819166126</v>
      </c>
      <c r="K250" s="5" t="n">
        <f aca="false">Model!$B$4+Model!$B$5*G250+Model!$B$6*H250+Model!$B$7*I250+Model!$B$8*J250</f>
        <v>-0.805783609523036</v>
      </c>
      <c r="L250" s="6" t="n">
        <f aca="false">IF(F250=1,LN(M250),LN(1-M250))</f>
        <v>-0.369311174435573</v>
      </c>
      <c r="M250" s="6" t="n">
        <f aca="false">1/(1+EXP(-K250))</f>
        <v>0.308789709989803</v>
      </c>
    </row>
    <row r="251" customFormat="false" ht="15" hidden="false" customHeight="false" outlineLevel="0" collapsed="false">
      <c r="A251" s="4" t="n">
        <v>250</v>
      </c>
      <c r="B251" s="4" t="n">
        <v>15.7</v>
      </c>
      <c r="C251" s="4" t="n">
        <v>97</v>
      </c>
      <c r="D251" s="4" t="n">
        <v>1</v>
      </c>
      <c r="E251" s="4" t="n">
        <v>3</v>
      </c>
      <c r="F251" s="4" t="n">
        <v>0</v>
      </c>
      <c r="G251" s="5" t="n">
        <f aca="false">LOOKUP(B251,'WOE &amp; IV'!$B$5:$B$9,'WOE &amp; IV'!$H$5:$H$9)</f>
        <v>0.721515666459208</v>
      </c>
      <c r="H251" s="5" t="n">
        <f aca="false">LOOKUP(C251,'WOE &amp; IV'!$B$14:$B$18,'WOE &amp; IV'!$H$14:$H$18)</f>
        <v>-0.171825195660813</v>
      </c>
      <c r="I251" s="5" t="n">
        <f aca="false">LOOKUP(D251,'WOE &amp; IV'!$B$23:$B$26,'WOE &amp; IV'!$H$23:$H$26)</f>
        <v>-0.479121632008246</v>
      </c>
      <c r="J251" s="5" t="n">
        <f aca="false">LOOKUP(E251,'WOE &amp; IV'!$B$31:$B$34,'WOE &amp; IV'!$H$31:$H$34)</f>
        <v>-0.0820085521567092</v>
      </c>
      <c r="K251" s="5" t="n">
        <f aca="false">Model!$B$4+Model!$B$5*G251+Model!$B$6*H251+Model!$B$7*I251+Model!$B$8*J251</f>
        <v>-1.06962533391251</v>
      </c>
      <c r="L251" s="6" t="n">
        <f aca="false">IF(F251=1,LN(M251),LN(1-M251))</f>
        <v>-0.295007963827698</v>
      </c>
      <c r="M251" s="6" t="n">
        <f aca="false">1/(1+EXP(-K251))</f>
        <v>0.255474341831759</v>
      </c>
    </row>
    <row r="252" customFormat="false" ht="15" hidden="false" customHeight="false" outlineLevel="0" collapsed="false">
      <c r="A252" s="4" t="n">
        <v>251</v>
      </c>
      <c r="B252" s="4" t="n">
        <v>35.8</v>
      </c>
      <c r="C252" s="4" t="n">
        <v>111</v>
      </c>
      <c r="D252" s="4" t="n">
        <v>1</v>
      </c>
      <c r="E252" s="4" t="n">
        <v>1</v>
      </c>
      <c r="F252" s="4" t="n">
        <v>0</v>
      </c>
      <c r="G252" s="5" t="n">
        <f aca="false">LOOKUP(B252,'WOE &amp; IV'!$B$5:$B$9,'WOE &amp; IV'!$H$5:$H$9)</f>
        <v>0.218255430312074</v>
      </c>
      <c r="H252" s="5" t="n">
        <f aca="false">LOOKUP(C252,'WOE &amp; IV'!$B$14:$B$18,'WOE &amp; IV'!$H$14:$H$18)</f>
        <v>-0.171825195660813</v>
      </c>
      <c r="I252" s="5" t="n">
        <f aca="false">LOOKUP(D252,'WOE &amp; IV'!$B$23:$B$26,'WOE &amp; IV'!$H$23:$H$26)</f>
        <v>-0.479121632008246</v>
      </c>
      <c r="J252" s="5" t="n">
        <f aca="false">LOOKUP(E252,'WOE &amp; IV'!$B$31:$B$34,'WOE &amp; IV'!$H$31:$H$34)</f>
        <v>-0.102296734208726</v>
      </c>
      <c r="K252" s="5" t="n">
        <f aca="false">Model!$B$4+Model!$B$5*G252+Model!$B$6*H252+Model!$B$7*I252+Model!$B$8*J252</f>
        <v>-0.466214423782645</v>
      </c>
      <c r="L252" s="6" t="n">
        <f aca="false">IF(F252=1,LN(M252),LN(1-M252))</f>
        <v>-0.486966902173525</v>
      </c>
      <c r="M252" s="6" t="n">
        <f aca="false">1/(1+EXP(-K252))</f>
        <v>0.385512629195571</v>
      </c>
    </row>
    <row r="253" customFormat="false" ht="15" hidden="false" customHeight="false" outlineLevel="0" collapsed="false">
      <c r="A253" s="4" t="n">
        <v>252</v>
      </c>
      <c r="B253" s="4" t="n">
        <v>53.5</v>
      </c>
      <c r="C253" s="4" t="n">
        <v>149</v>
      </c>
      <c r="D253" s="4" t="n">
        <v>0</v>
      </c>
      <c r="E253" s="4" t="n">
        <v>2</v>
      </c>
      <c r="F253" s="4" t="n">
        <v>0</v>
      </c>
      <c r="G253" s="5" t="n">
        <f aca="false">LOOKUP(B253,'WOE &amp; IV'!$B$5:$B$9,'WOE &amp; IV'!$H$5:$H$9)</f>
        <v>0.218255430312074</v>
      </c>
      <c r="H253" s="5" t="n">
        <f aca="false">LOOKUP(C253,'WOE &amp; IV'!$B$14:$B$18,'WOE &amp; IV'!$H$14:$H$18)</f>
        <v>0.149360747248786</v>
      </c>
      <c r="I253" s="5" t="n">
        <f aca="false">LOOKUP(D253,'WOE &amp; IV'!$B$23:$B$26,'WOE &amp; IV'!$H$23:$H$26)</f>
        <v>0.552846198833581</v>
      </c>
      <c r="J253" s="5" t="n">
        <f aca="false">LOOKUP(E253,'WOE &amp; IV'!$B$31:$B$34,'WOE &amp; IV'!$H$31:$H$34)</f>
        <v>-0.0820085521567092</v>
      </c>
      <c r="K253" s="5" t="n">
        <f aca="false">Model!$B$4+Model!$B$5*G253+Model!$B$6*H253+Model!$B$7*I253+Model!$B$8*J253</f>
        <v>-2.20085534411151</v>
      </c>
      <c r="L253" s="6" t="n">
        <f aca="false">IF(F253=1,LN(M253),LN(1-M253))</f>
        <v>-0.104998031617279</v>
      </c>
      <c r="M253" s="6" t="n">
        <f aca="false">1/(1+EXP(-K253))</f>
        <v>0.0996737052287567</v>
      </c>
    </row>
    <row r="254" customFormat="false" ht="15" hidden="false" customHeight="false" outlineLevel="0" collapsed="false">
      <c r="A254" s="4" t="n">
        <v>253</v>
      </c>
      <c r="B254" s="4" t="n">
        <v>88.2</v>
      </c>
      <c r="C254" s="4" t="n">
        <v>11</v>
      </c>
      <c r="D254" s="4" t="n">
        <v>1</v>
      </c>
      <c r="E254" s="4" t="n">
        <v>2</v>
      </c>
      <c r="F254" s="4" t="n">
        <v>0</v>
      </c>
      <c r="G254" s="5" t="n">
        <f aca="false">LOOKUP(B254,'WOE &amp; IV'!$B$5:$B$9,'WOE &amp; IV'!$H$5:$H$9)</f>
        <v>-0.907531990639555</v>
      </c>
      <c r="H254" s="5" t="n">
        <f aca="false">LOOKUP(C254,'WOE &amp; IV'!$B$14:$B$18,'WOE &amp; IV'!$H$14:$H$18)</f>
        <v>-0.498509425915863</v>
      </c>
      <c r="I254" s="5" t="n">
        <f aca="false">LOOKUP(D254,'WOE &amp; IV'!$B$23:$B$26,'WOE &amp; IV'!$H$23:$H$26)</f>
        <v>-0.479121632008246</v>
      </c>
      <c r="J254" s="5" t="n">
        <f aca="false">LOOKUP(E254,'WOE &amp; IV'!$B$31:$B$34,'WOE &amp; IV'!$H$31:$H$34)</f>
        <v>-0.0820085521567092</v>
      </c>
      <c r="K254" s="5" t="n">
        <f aca="false">Model!$B$4+Model!$B$5*G254+Model!$B$6*H254+Model!$B$7*I254+Model!$B$8*J254</f>
        <v>1.25822465626586</v>
      </c>
      <c r="L254" s="6" t="n">
        <f aca="false">IF(F254=1,LN(M254),LN(1-M254))</f>
        <v>-1.50832795144985</v>
      </c>
      <c r="M254" s="6" t="n">
        <f aca="false">1/(1+EXP(-K254))</f>
        <v>0.778720340855944</v>
      </c>
    </row>
    <row r="255" customFormat="false" ht="15" hidden="false" customHeight="false" outlineLevel="0" collapsed="false">
      <c r="A255" s="4" t="n">
        <v>254</v>
      </c>
      <c r="B255" s="4" t="n">
        <v>20.3</v>
      </c>
      <c r="C255" s="4" t="n">
        <v>117</v>
      </c>
      <c r="D255" s="4" t="n">
        <v>0</v>
      </c>
      <c r="E255" s="4" t="n">
        <v>4</v>
      </c>
      <c r="F255" s="4" t="n">
        <v>0</v>
      </c>
      <c r="G255" s="5" t="n">
        <f aca="false">LOOKUP(B255,'WOE &amp; IV'!$B$5:$B$9,'WOE &amp; IV'!$H$5:$H$9)</f>
        <v>0.721515666459208</v>
      </c>
      <c r="H255" s="5" t="n">
        <f aca="false">LOOKUP(C255,'WOE &amp; IV'!$B$14:$B$18,'WOE &amp; IV'!$H$14:$H$18)</f>
        <v>-0.171825195660813</v>
      </c>
      <c r="I255" s="5" t="n">
        <f aca="false">LOOKUP(D255,'WOE &amp; IV'!$B$23:$B$26,'WOE &amp; IV'!$H$23:$H$26)</f>
        <v>0.552846198833581</v>
      </c>
      <c r="J255" s="5" t="n">
        <f aca="false">LOOKUP(E255,'WOE &amp; IV'!$B$31:$B$34,'WOE &amp; IV'!$H$31:$H$34)</f>
        <v>-0.28220740641837</v>
      </c>
      <c r="K255" s="5" t="n">
        <f aca="false">Model!$B$4+Model!$B$5*G255+Model!$B$6*H255+Model!$B$7*I255+Model!$B$8*J255</f>
        <v>-2.09793807705653</v>
      </c>
      <c r="L255" s="6" t="n">
        <f aca="false">IF(F255=1,LN(M255),LN(1-M255))</f>
        <v>-0.115744679142408</v>
      </c>
      <c r="M255" s="6" t="n">
        <f aca="false">1/(1+EXP(-K255))</f>
        <v>0.109297390777901</v>
      </c>
    </row>
    <row r="256" customFormat="false" ht="15" hidden="false" customHeight="false" outlineLevel="0" collapsed="false">
      <c r="A256" s="4" t="n">
        <v>255</v>
      </c>
      <c r="B256" s="4" t="n">
        <v>38.9</v>
      </c>
      <c r="C256" s="4" t="n">
        <v>240</v>
      </c>
      <c r="D256" s="4" t="n">
        <v>0</v>
      </c>
      <c r="E256" s="4" t="n">
        <v>0</v>
      </c>
      <c r="F256" s="4" t="n">
        <v>0</v>
      </c>
      <c r="G256" s="5" t="n">
        <f aca="false">LOOKUP(B256,'WOE &amp; IV'!$B$5:$B$9,'WOE &amp; IV'!$H$5:$H$9)</f>
        <v>0.218255430312074</v>
      </c>
      <c r="H256" s="5" t="n">
        <f aca="false">LOOKUP(C256,'WOE &amp; IV'!$B$14:$B$18,'WOE &amp; IV'!$H$14:$H$18)</f>
        <v>1.40669467736998</v>
      </c>
      <c r="I256" s="5" t="n">
        <f aca="false">LOOKUP(D256,'WOE &amp; IV'!$B$23:$B$26,'WOE &amp; IV'!$H$23:$H$26)</f>
        <v>0.552846198833581</v>
      </c>
      <c r="J256" s="5" t="n">
        <f aca="false">LOOKUP(E256,'WOE &amp; IV'!$B$31:$B$34,'WOE &amp; IV'!$H$31:$H$34)</f>
        <v>0.255618819166126</v>
      </c>
      <c r="K256" s="5" t="n">
        <f aca="false">Model!$B$4+Model!$B$5*G256+Model!$B$6*H256+Model!$B$7*I256+Model!$B$8*J256</f>
        <v>-4.34274710763699</v>
      </c>
      <c r="L256" s="6" t="n">
        <f aca="false">IF(F256=1,LN(M256),LN(1-M256))</f>
        <v>-0.0129169800569538</v>
      </c>
      <c r="M256" s="6" t="n">
        <f aca="false">1/(1+EXP(-K256))</f>
        <v>0.0128339139093017</v>
      </c>
    </row>
    <row r="257" customFormat="false" ht="15" hidden="false" customHeight="false" outlineLevel="0" collapsed="false">
      <c r="A257" s="4" t="n">
        <v>256</v>
      </c>
      <c r="B257" s="4" t="n">
        <v>64.4</v>
      </c>
      <c r="C257" s="4" t="n">
        <v>86</v>
      </c>
      <c r="D257" s="4" t="n">
        <v>0</v>
      </c>
      <c r="E257" s="4" t="n">
        <v>0</v>
      </c>
      <c r="F257" s="4" t="n">
        <v>0</v>
      </c>
      <c r="G257" s="5" t="n">
        <f aca="false">LOOKUP(B257,'WOE &amp; IV'!$B$5:$B$9,'WOE &amp; IV'!$H$5:$H$9)</f>
        <v>-0.907531990639555</v>
      </c>
      <c r="H257" s="5" t="n">
        <f aca="false">LOOKUP(C257,'WOE &amp; IV'!$B$14:$B$18,'WOE &amp; IV'!$H$14:$H$18)</f>
        <v>-0.171825195660813</v>
      </c>
      <c r="I257" s="5" t="n">
        <f aca="false">LOOKUP(D257,'WOE &amp; IV'!$B$23:$B$26,'WOE &amp; IV'!$H$23:$H$26)</f>
        <v>0.552846198833581</v>
      </c>
      <c r="J257" s="5" t="n">
        <f aca="false">LOOKUP(E257,'WOE &amp; IV'!$B$31:$B$34,'WOE &amp; IV'!$H$31:$H$34)</f>
        <v>0.255618819166126</v>
      </c>
      <c r="K257" s="5" t="n">
        <f aca="false">Model!$B$4+Model!$B$5*G257+Model!$B$6*H257+Model!$B$7*I257+Model!$B$8*J257</f>
        <v>-0.860332752502532</v>
      </c>
      <c r="L257" s="6" t="n">
        <f aca="false">IF(F257=1,LN(M257),LN(1-M257))</f>
        <v>-0.352782285615836</v>
      </c>
      <c r="M257" s="6" t="n">
        <f aca="false">1/(1+EXP(-K257))</f>
        <v>0.297269828809644</v>
      </c>
    </row>
    <row r="258" customFormat="false" ht="15" hidden="false" customHeight="false" outlineLevel="0" collapsed="false">
      <c r="A258" s="4" t="n">
        <v>257</v>
      </c>
      <c r="B258" s="4" t="n">
        <v>55.9</v>
      </c>
      <c r="C258" s="4" t="n">
        <v>209</v>
      </c>
      <c r="D258" s="4" t="n">
        <v>0</v>
      </c>
      <c r="E258" s="4" t="n">
        <v>2</v>
      </c>
      <c r="F258" s="4" t="n">
        <v>0</v>
      </c>
      <c r="G258" s="5" t="n">
        <f aca="false">LOOKUP(B258,'WOE &amp; IV'!$B$5:$B$9,'WOE &amp; IV'!$H$5:$H$9)</f>
        <v>0.218255430312074</v>
      </c>
      <c r="H258" s="5" t="n">
        <f aca="false">LOOKUP(C258,'WOE &amp; IV'!$B$14:$B$18,'WOE &amp; IV'!$H$14:$H$18)</f>
        <v>0.149360747248786</v>
      </c>
      <c r="I258" s="5" t="n">
        <f aca="false">LOOKUP(D258,'WOE &amp; IV'!$B$23:$B$26,'WOE &amp; IV'!$H$23:$H$26)</f>
        <v>0.552846198833581</v>
      </c>
      <c r="J258" s="5" t="n">
        <f aca="false">LOOKUP(E258,'WOE &amp; IV'!$B$31:$B$34,'WOE &amp; IV'!$H$31:$H$34)</f>
        <v>-0.0820085521567092</v>
      </c>
      <c r="K258" s="5" t="n">
        <f aca="false">Model!$B$4+Model!$B$5*G258+Model!$B$6*H258+Model!$B$7*I258+Model!$B$8*J258</f>
        <v>-2.20085534411151</v>
      </c>
      <c r="L258" s="6" t="n">
        <f aca="false">IF(F258=1,LN(M258),LN(1-M258))</f>
        <v>-0.104998031617279</v>
      </c>
      <c r="M258" s="6" t="n">
        <f aca="false">1/(1+EXP(-K258))</f>
        <v>0.0996737052287567</v>
      </c>
    </row>
    <row r="259" customFormat="false" ht="15" hidden="false" customHeight="false" outlineLevel="0" collapsed="false">
      <c r="A259" s="4" t="n">
        <v>258</v>
      </c>
      <c r="B259" s="4" t="n">
        <v>35.6</v>
      </c>
      <c r="C259" s="4" t="n">
        <v>87</v>
      </c>
      <c r="D259" s="4" t="n">
        <v>0</v>
      </c>
      <c r="E259" s="4" t="n">
        <v>0</v>
      </c>
      <c r="F259" s="4" t="n">
        <v>1</v>
      </c>
      <c r="G259" s="5" t="n">
        <f aca="false">LOOKUP(B259,'WOE &amp; IV'!$B$5:$B$9,'WOE &amp; IV'!$H$5:$H$9)</f>
        <v>0.218255430312074</v>
      </c>
      <c r="H259" s="5" t="n">
        <f aca="false">LOOKUP(C259,'WOE &amp; IV'!$B$14:$B$18,'WOE &amp; IV'!$H$14:$H$18)</f>
        <v>-0.171825195660813</v>
      </c>
      <c r="I259" s="5" t="n">
        <f aca="false">LOOKUP(D259,'WOE &amp; IV'!$B$23:$B$26,'WOE &amp; IV'!$H$23:$H$26)</f>
        <v>0.552846198833581</v>
      </c>
      <c r="J259" s="5" t="n">
        <f aca="false">LOOKUP(E259,'WOE &amp; IV'!$B$31:$B$34,'WOE &amp; IV'!$H$31:$H$34)</f>
        <v>0.255618819166126</v>
      </c>
      <c r="K259" s="5" t="n">
        <f aca="false">Model!$B$4+Model!$B$5*G259+Model!$B$6*H259+Model!$B$7*I259+Model!$B$8*J259</f>
        <v>-2.15633923150205</v>
      </c>
      <c r="L259" s="6" t="n">
        <f aca="false">IF(F259=1,LN(M259),LN(1-M259))</f>
        <v>-2.26586432920817</v>
      </c>
      <c r="M259" s="6" t="n">
        <f aca="false">1/(1+EXP(-K259))</f>
        <v>0.103740329981978</v>
      </c>
    </row>
    <row r="260" customFormat="false" ht="15" hidden="false" customHeight="false" outlineLevel="0" collapsed="false">
      <c r="A260" s="4" t="n">
        <v>259</v>
      </c>
      <c r="B260" s="4" t="n">
        <v>41.7</v>
      </c>
      <c r="C260" s="4" t="n">
        <v>156</v>
      </c>
      <c r="D260" s="4" t="n">
        <v>3</v>
      </c>
      <c r="E260" s="4" t="n">
        <v>0</v>
      </c>
      <c r="F260" s="4" t="n">
        <v>1</v>
      </c>
      <c r="G260" s="5" t="n">
        <f aca="false">LOOKUP(B260,'WOE &amp; IV'!$B$5:$B$9,'WOE &amp; IV'!$H$5:$H$9)</f>
        <v>0.218255430312074</v>
      </c>
      <c r="H260" s="5" t="n">
        <f aca="false">LOOKUP(C260,'WOE &amp; IV'!$B$14:$B$18,'WOE &amp; IV'!$H$14:$H$18)</f>
        <v>0.149360747248786</v>
      </c>
      <c r="I260" s="5" t="n">
        <f aca="false">LOOKUP(D260,'WOE &amp; IV'!$B$23:$B$26,'WOE &amp; IV'!$H$23:$H$26)</f>
        <v>-2.32585984024662</v>
      </c>
      <c r="J260" s="5" t="n">
        <f aca="false">LOOKUP(E260,'WOE &amp; IV'!$B$31:$B$34,'WOE &amp; IV'!$H$31:$H$34)</f>
        <v>0.255618819166126</v>
      </c>
      <c r="K260" s="5" t="n">
        <f aca="false">Model!$B$4+Model!$B$5*G260+Model!$B$6*H260+Model!$B$7*I260+Model!$B$8*J260</f>
        <v>0.929519075905736</v>
      </c>
      <c r="L260" s="6" t="n">
        <f aca="false">IF(F260=1,LN(M260),LN(1-M260))</f>
        <v>-0.332710531982515</v>
      </c>
      <c r="M260" s="6" t="n">
        <f aca="false">1/(1+EXP(-K260))</f>
        <v>0.7169777062354</v>
      </c>
    </row>
    <row r="261" customFormat="false" ht="15" hidden="false" customHeight="false" outlineLevel="0" collapsed="false">
      <c r="A261" s="4" t="n">
        <v>260</v>
      </c>
      <c r="B261" s="4" t="n">
        <v>10.6</v>
      </c>
      <c r="C261" s="4" t="n">
        <v>126</v>
      </c>
      <c r="D261" s="4" t="n">
        <v>0</v>
      </c>
      <c r="E261" s="4" t="n">
        <v>2</v>
      </c>
      <c r="F261" s="4" t="n">
        <v>0</v>
      </c>
      <c r="G261" s="5" t="n">
        <f aca="false">LOOKUP(B261,'WOE &amp; IV'!$B$5:$B$9,'WOE &amp; IV'!$H$5:$H$9)</f>
        <v>0.721515666459208</v>
      </c>
      <c r="H261" s="5" t="n">
        <f aca="false">LOOKUP(C261,'WOE &amp; IV'!$B$14:$B$18,'WOE &amp; IV'!$H$14:$H$18)</f>
        <v>0.149360747248786</v>
      </c>
      <c r="I261" s="5" t="n">
        <f aca="false">LOOKUP(D261,'WOE &amp; IV'!$B$23:$B$26,'WOE &amp; IV'!$H$23:$H$26)</f>
        <v>0.552846198833581</v>
      </c>
      <c r="J261" s="5" t="n">
        <f aca="false">LOOKUP(E261,'WOE &amp; IV'!$B$31:$B$34,'WOE &amp; IV'!$H$31:$H$34)</f>
        <v>-0.0820085521567092</v>
      </c>
      <c r="K261" s="5" t="n">
        <f aca="false">Model!$B$4+Model!$B$5*G261+Model!$B$6*H261+Model!$B$7*I261+Model!$B$8*J261</f>
        <v>-2.7802085279641</v>
      </c>
      <c r="L261" s="6" t="n">
        <f aca="false">IF(F261=1,LN(M261),LN(1-M261))</f>
        <v>-0.0601780015905518</v>
      </c>
      <c r="M261" s="6" t="n">
        <f aca="false">1/(1+EXP(-K261))</f>
        <v>0.0584030870818394</v>
      </c>
    </row>
    <row r="262" customFormat="false" ht="15" hidden="false" customHeight="false" outlineLevel="0" collapsed="false">
      <c r="A262" s="4" t="n">
        <v>261</v>
      </c>
      <c r="B262" s="4" t="n">
        <v>39</v>
      </c>
      <c r="C262" s="4" t="n">
        <v>34</v>
      </c>
      <c r="D262" s="4" t="n">
        <v>1</v>
      </c>
      <c r="E262" s="4" t="n">
        <v>3</v>
      </c>
      <c r="F262" s="4" t="n">
        <v>1</v>
      </c>
      <c r="G262" s="5" t="n">
        <f aca="false">LOOKUP(B262,'WOE &amp; IV'!$B$5:$B$9,'WOE &amp; IV'!$H$5:$H$9)</f>
        <v>0.218255430312074</v>
      </c>
      <c r="H262" s="5" t="n">
        <f aca="false">LOOKUP(C262,'WOE &amp; IV'!$B$14:$B$18,'WOE &amp; IV'!$H$14:$H$18)</f>
        <v>-0.18579367675035</v>
      </c>
      <c r="I262" s="5" t="n">
        <f aca="false">LOOKUP(D262,'WOE &amp; IV'!$B$23:$B$26,'WOE &amp; IV'!$H$23:$H$26)</f>
        <v>-0.479121632008246</v>
      </c>
      <c r="J262" s="5" t="n">
        <f aca="false">LOOKUP(E262,'WOE &amp; IV'!$B$31:$B$34,'WOE &amp; IV'!$H$31:$H$34)</f>
        <v>-0.0820085521567092</v>
      </c>
      <c r="K262" s="5" t="n">
        <f aca="false">Model!$B$4+Model!$B$5*G262+Model!$B$6*H262+Model!$B$7*I262+Model!$B$8*J262</f>
        <v>-0.470924406902809</v>
      </c>
      <c r="L262" s="6" t="n">
        <f aca="false">IF(F262=1,LN(M262),LN(1-M262))</f>
        <v>-0.956078177759768</v>
      </c>
      <c r="M262" s="6" t="n">
        <f aca="false">1/(1+EXP(-K262))</f>
        <v>0.384397472242435</v>
      </c>
    </row>
    <row r="263" customFormat="false" ht="15" hidden="false" customHeight="false" outlineLevel="0" collapsed="false">
      <c r="A263" s="4" t="n">
        <v>262</v>
      </c>
      <c r="B263" s="4" t="n">
        <v>38.3</v>
      </c>
      <c r="C263" s="4" t="n">
        <v>43</v>
      </c>
      <c r="D263" s="4" t="n">
        <v>0</v>
      </c>
      <c r="E263" s="4" t="n">
        <v>3</v>
      </c>
      <c r="F263" s="4" t="n">
        <v>0</v>
      </c>
      <c r="G263" s="5" t="n">
        <f aca="false">LOOKUP(B263,'WOE &amp; IV'!$B$5:$B$9,'WOE &amp; IV'!$H$5:$H$9)</f>
        <v>0.218255430312074</v>
      </c>
      <c r="H263" s="5" t="n">
        <f aca="false">LOOKUP(C263,'WOE &amp; IV'!$B$14:$B$18,'WOE &amp; IV'!$H$14:$H$18)</f>
        <v>-0.18579367675035</v>
      </c>
      <c r="I263" s="5" t="n">
        <f aca="false">LOOKUP(D263,'WOE &amp; IV'!$B$23:$B$26,'WOE &amp; IV'!$H$23:$H$26)</f>
        <v>0.552846198833581</v>
      </c>
      <c r="J263" s="5" t="n">
        <f aca="false">LOOKUP(E263,'WOE &amp; IV'!$B$31:$B$34,'WOE &amp; IV'!$H$31:$H$34)</f>
        <v>-0.0820085521567092</v>
      </c>
      <c r="K263" s="5" t="n">
        <f aca="false">Model!$B$4+Model!$B$5*G263+Model!$B$6*H263+Model!$B$7*I263+Model!$B$8*J263</f>
        <v>-1.73663295143031</v>
      </c>
      <c r="L263" s="6" t="n">
        <f aca="false">IF(F263=1,LN(M263),LN(1-M263))</f>
        <v>-0.162214408165028</v>
      </c>
      <c r="M263" s="6" t="n">
        <f aca="false">1/(1+EXP(-K263))</f>
        <v>0.149741117451537</v>
      </c>
    </row>
    <row r="264" customFormat="false" ht="15" hidden="false" customHeight="false" outlineLevel="0" collapsed="false">
      <c r="A264" s="4" t="n">
        <v>263</v>
      </c>
      <c r="B264" s="4" t="n">
        <v>50.8</v>
      </c>
      <c r="C264" s="4" t="n">
        <v>269</v>
      </c>
      <c r="D264" s="4" t="n">
        <v>1</v>
      </c>
      <c r="E264" s="4" t="n">
        <v>2</v>
      </c>
      <c r="F264" s="4" t="n">
        <v>0</v>
      </c>
      <c r="G264" s="5" t="n">
        <f aca="false">LOOKUP(B264,'WOE &amp; IV'!$B$5:$B$9,'WOE &amp; IV'!$H$5:$H$9)</f>
        <v>0.218255430312074</v>
      </c>
      <c r="H264" s="5" t="n">
        <f aca="false">LOOKUP(C264,'WOE &amp; IV'!$B$14:$B$18,'WOE &amp; IV'!$H$14:$H$18)</f>
        <v>1.40669467736998</v>
      </c>
      <c r="I264" s="5" t="n">
        <f aca="false">LOOKUP(D264,'WOE &amp; IV'!$B$23:$B$26,'WOE &amp; IV'!$H$23:$H$26)</f>
        <v>-0.479121632008246</v>
      </c>
      <c r="J264" s="5" t="n">
        <f aca="false">LOOKUP(E264,'WOE &amp; IV'!$B$31:$B$34,'WOE &amp; IV'!$H$31:$H$34)</f>
        <v>-0.0820085521567092</v>
      </c>
      <c r="K264" s="5" t="n">
        <f aca="false">Model!$B$4+Model!$B$5*G264+Model!$B$6*H264+Model!$B$7*I264+Model!$B$8*J264</f>
        <v>-2.67668002619487</v>
      </c>
      <c r="L264" s="6" t="n">
        <f aca="false">IF(F264=1,LN(M264),LN(1-M264))</f>
        <v>-0.066528253096008</v>
      </c>
      <c r="M264" s="6" t="n">
        <f aca="false">1/(1+EXP(-K264))</f>
        <v>0.064363519144425</v>
      </c>
    </row>
    <row r="265" customFormat="false" ht="15" hidden="false" customHeight="false" outlineLevel="0" collapsed="false">
      <c r="A265" s="4" t="n">
        <v>264</v>
      </c>
      <c r="B265" s="4" t="n">
        <v>31.1</v>
      </c>
      <c r="C265" s="4" t="n">
        <v>180</v>
      </c>
      <c r="D265" s="4" t="n">
        <v>1</v>
      </c>
      <c r="E265" s="4" t="n">
        <v>1</v>
      </c>
      <c r="F265" s="4" t="n">
        <v>0</v>
      </c>
      <c r="G265" s="5" t="n">
        <f aca="false">LOOKUP(B265,'WOE &amp; IV'!$B$5:$B$9,'WOE &amp; IV'!$H$5:$H$9)</f>
        <v>0.218255430312074</v>
      </c>
      <c r="H265" s="5" t="n">
        <f aca="false">LOOKUP(C265,'WOE &amp; IV'!$B$14:$B$18,'WOE &amp; IV'!$H$14:$H$18)</f>
        <v>0.149360747248786</v>
      </c>
      <c r="I265" s="5" t="n">
        <f aca="false">LOOKUP(D265,'WOE &amp; IV'!$B$23:$B$26,'WOE &amp; IV'!$H$23:$H$26)</f>
        <v>-0.479121632008246</v>
      </c>
      <c r="J265" s="5" t="n">
        <f aca="false">LOOKUP(E265,'WOE &amp; IV'!$B$31:$B$34,'WOE &amp; IV'!$H$31:$H$34)</f>
        <v>-0.102296734208726</v>
      </c>
      <c r="K265" s="5" t="n">
        <f aca="false">Model!$B$4+Model!$B$5*G265+Model!$B$6*H265+Model!$B$7*I265+Model!$B$8*J265</f>
        <v>-0.911089073306731</v>
      </c>
      <c r="L265" s="6" t="n">
        <f aca="false">IF(F265=1,LN(M265),LN(1-M265))</f>
        <v>-0.33796118777764</v>
      </c>
      <c r="M265" s="6" t="n">
        <f aca="false">1/(1+EXP(-K265))</f>
        <v>0.286777030870436</v>
      </c>
    </row>
    <row r="266" customFormat="false" ht="15" hidden="false" customHeight="false" outlineLevel="0" collapsed="false">
      <c r="A266" s="4" t="n">
        <v>265</v>
      </c>
      <c r="B266" s="4" t="n">
        <v>56.8</v>
      </c>
      <c r="C266" s="4" t="n">
        <v>92</v>
      </c>
      <c r="D266" s="4" t="n">
        <v>0</v>
      </c>
      <c r="E266" s="4" t="n">
        <v>1</v>
      </c>
      <c r="F266" s="4" t="n">
        <v>0</v>
      </c>
      <c r="G266" s="5" t="n">
        <f aca="false">LOOKUP(B266,'WOE &amp; IV'!$B$5:$B$9,'WOE &amp; IV'!$H$5:$H$9)</f>
        <v>0.218255430312074</v>
      </c>
      <c r="H266" s="5" t="n">
        <f aca="false">LOOKUP(C266,'WOE &amp; IV'!$B$14:$B$18,'WOE &amp; IV'!$H$14:$H$18)</f>
        <v>-0.171825195660813</v>
      </c>
      <c r="I266" s="5" t="n">
        <f aca="false">LOOKUP(D266,'WOE &amp; IV'!$B$23:$B$26,'WOE &amp; IV'!$H$23:$H$26)</f>
        <v>0.552846198833581</v>
      </c>
      <c r="J266" s="5" t="n">
        <f aca="false">LOOKUP(E266,'WOE &amp; IV'!$B$31:$B$34,'WOE &amp; IV'!$H$31:$H$34)</f>
        <v>-0.102296734208726</v>
      </c>
      <c r="K266" s="5" t="n">
        <f aca="false">Model!$B$4+Model!$B$5*G266+Model!$B$6*H266+Model!$B$7*I266+Model!$B$8*J266</f>
        <v>-1.73192296831015</v>
      </c>
      <c r="L266" s="6" t="n">
        <f aca="false">IF(F266=1,LN(M266),LN(1-M266))</f>
        <v>-0.162921100069835</v>
      </c>
      <c r="M266" s="6" t="n">
        <f aca="false">1/(1+EXP(-K266))</f>
        <v>0.150341776255468</v>
      </c>
    </row>
    <row r="267" customFormat="false" ht="15" hidden="false" customHeight="false" outlineLevel="0" collapsed="false">
      <c r="A267" s="4" t="n">
        <v>266</v>
      </c>
      <c r="B267" s="4" t="n">
        <v>70.3</v>
      </c>
      <c r="C267" s="4" t="n">
        <v>83</v>
      </c>
      <c r="D267" s="4" t="n">
        <v>0</v>
      </c>
      <c r="E267" s="4" t="n">
        <v>1</v>
      </c>
      <c r="F267" s="4" t="n">
        <v>1</v>
      </c>
      <c r="G267" s="5" t="n">
        <f aca="false">LOOKUP(B267,'WOE &amp; IV'!$B$5:$B$9,'WOE &amp; IV'!$H$5:$H$9)</f>
        <v>-0.907531990639555</v>
      </c>
      <c r="H267" s="5" t="n">
        <f aca="false">LOOKUP(C267,'WOE &amp; IV'!$B$14:$B$18,'WOE &amp; IV'!$H$14:$H$18)</f>
        <v>-0.171825195660813</v>
      </c>
      <c r="I267" s="5" t="n">
        <f aca="false">LOOKUP(D267,'WOE &amp; IV'!$B$23:$B$26,'WOE &amp; IV'!$H$23:$H$26)</f>
        <v>0.552846198833581</v>
      </c>
      <c r="J267" s="5" t="n">
        <f aca="false">LOOKUP(E267,'WOE &amp; IV'!$B$31:$B$34,'WOE &amp; IV'!$H$31:$H$34)</f>
        <v>-0.102296734208726</v>
      </c>
      <c r="K267" s="5" t="n">
        <f aca="false">Model!$B$4+Model!$B$5*G267+Model!$B$6*H267+Model!$B$7*I267+Model!$B$8*J267</f>
        <v>-0.435916489310632</v>
      </c>
      <c r="L267" s="6" t="n">
        <f aca="false">IF(F267=1,LN(M267),LN(1-M267))</f>
        <v>-0.934672605328918</v>
      </c>
      <c r="M267" s="6" t="n">
        <f aca="false">1/(1+EXP(-K267))</f>
        <v>0.392714417094236</v>
      </c>
    </row>
    <row r="268" customFormat="false" ht="15" hidden="false" customHeight="false" outlineLevel="0" collapsed="false">
      <c r="A268" s="4" t="n">
        <v>267</v>
      </c>
      <c r="B268" s="4" t="n">
        <v>48.9</v>
      </c>
      <c r="C268" s="4" t="n">
        <v>50</v>
      </c>
      <c r="D268" s="4" t="n">
        <v>0</v>
      </c>
      <c r="E268" s="4" t="n">
        <v>2</v>
      </c>
      <c r="F268" s="4" t="n">
        <v>0</v>
      </c>
      <c r="G268" s="5" t="n">
        <f aca="false">LOOKUP(B268,'WOE &amp; IV'!$B$5:$B$9,'WOE &amp; IV'!$H$5:$H$9)</f>
        <v>0.218255430312074</v>
      </c>
      <c r="H268" s="5" t="n">
        <f aca="false">LOOKUP(C268,'WOE &amp; IV'!$B$14:$B$18,'WOE &amp; IV'!$H$14:$H$18)</f>
        <v>-0.18579367675035</v>
      </c>
      <c r="I268" s="5" t="n">
        <f aca="false">LOOKUP(D268,'WOE &amp; IV'!$B$23:$B$26,'WOE &amp; IV'!$H$23:$H$26)</f>
        <v>0.552846198833581</v>
      </c>
      <c r="J268" s="5" t="n">
        <f aca="false">LOOKUP(E268,'WOE &amp; IV'!$B$31:$B$34,'WOE &amp; IV'!$H$31:$H$34)</f>
        <v>-0.0820085521567092</v>
      </c>
      <c r="K268" s="5" t="n">
        <f aca="false">Model!$B$4+Model!$B$5*G268+Model!$B$6*H268+Model!$B$7*I268+Model!$B$8*J268</f>
        <v>-1.73663295143031</v>
      </c>
      <c r="L268" s="6" t="n">
        <f aca="false">IF(F268=1,LN(M268),LN(1-M268))</f>
        <v>-0.162214408165028</v>
      </c>
      <c r="M268" s="6" t="n">
        <f aca="false">1/(1+EXP(-K268))</f>
        <v>0.149741117451537</v>
      </c>
    </row>
    <row r="269" customFormat="false" ht="15" hidden="false" customHeight="false" outlineLevel="0" collapsed="false">
      <c r="A269" s="4" t="n">
        <v>268</v>
      </c>
      <c r="B269" s="4" t="n">
        <v>53.8</v>
      </c>
      <c r="C269" s="4" t="n">
        <v>134</v>
      </c>
      <c r="D269" s="4" t="n">
        <v>0</v>
      </c>
      <c r="E269" s="4" t="n">
        <v>0</v>
      </c>
      <c r="F269" s="4" t="n">
        <v>0</v>
      </c>
      <c r="G269" s="5" t="n">
        <f aca="false">LOOKUP(B269,'WOE &amp; IV'!$B$5:$B$9,'WOE &amp; IV'!$H$5:$H$9)</f>
        <v>0.218255430312074</v>
      </c>
      <c r="H269" s="5" t="n">
        <f aca="false">LOOKUP(C269,'WOE &amp; IV'!$B$14:$B$18,'WOE &amp; IV'!$H$14:$H$18)</f>
        <v>0.149360747248786</v>
      </c>
      <c r="I269" s="5" t="n">
        <f aca="false">LOOKUP(D269,'WOE &amp; IV'!$B$23:$B$26,'WOE &amp; IV'!$H$23:$H$26)</f>
        <v>0.552846198833581</v>
      </c>
      <c r="J269" s="5" t="n">
        <f aca="false">LOOKUP(E269,'WOE &amp; IV'!$B$31:$B$34,'WOE &amp; IV'!$H$31:$H$34)</f>
        <v>0.255618819166126</v>
      </c>
      <c r="K269" s="5" t="n">
        <f aca="false">Model!$B$4+Model!$B$5*G269+Model!$B$6*H269+Model!$B$7*I269+Model!$B$8*J269</f>
        <v>-2.60121388102613</v>
      </c>
      <c r="L269" s="6" t="n">
        <f aca="false">IF(F269=1,LN(M269),LN(1-M269))</f>
        <v>-0.0715608135507159</v>
      </c>
      <c r="M269" s="6" t="n">
        <f aca="false">1/(1+EXP(-K269))</f>
        <v>0.0690603378729707</v>
      </c>
    </row>
    <row r="270" customFormat="false" ht="15" hidden="false" customHeight="false" outlineLevel="0" collapsed="false">
      <c r="A270" s="4" t="n">
        <v>269</v>
      </c>
      <c r="B270" s="4" t="n">
        <v>46.3</v>
      </c>
      <c r="C270" s="4" t="n">
        <v>54</v>
      </c>
      <c r="D270" s="4" t="n">
        <v>1</v>
      </c>
      <c r="E270" s="4" t="n">
        <v>0</v>
      </c>
      <c r="F270" s="4" t="n">
        <v>1</v>
      </c>
      <c r="G270" s="5" t="n">
        <f aca="false">LOOKUP(B270,'WOE &amp; IV'!$B$5:$B$9,'WOE &amp; IV'!$H$5:$H$9)</f>
        <v>0.218255430312074</v>
      </c>
      <c r="H270" s="5" t="n">
        <f aca="false">LOOKUP(C270,'WOE &amp; IV'!$B$14:$B$18,'WOE &amp; IV'!$H$14:$H$18)</f>
        <v>-0.18579367675035</v>
      </c>
      <c r="I270" s="5" t="n">
        <f aca="false">LOOKUP(D270,'WOE &amp; IV'!$B$23:$B$26,'WOE &amp; IV'!$H$23:$H$26)</f>
        <v>-0.479121632008246</v>
      </c>
      <c r="J270" s="5" t="n">
        <f aca="false">LOOKUP(E270,'WOE &amp; IV'!$B$31:$B$34,'WOE &amp; IV'!$H$31:$H$34)</f>
        <v>0.255618819166126</v>
      </c>
      <c r="K270" s="5" t="n">
        <f aca="false">Model!$B$4+Model!$B$5*G270+Model!$B$6*H270+Model!$B$7*I270+Model!$B$8*J270</f>
        <v>-0.871282943817428</v>
      </c>
      <c r="L270" s="6" t="n">
        <f aca="false">IF(F270=1,LN(M270),LN(1-M270))</f>
        <v>-1.22082257365111</v>
      </c>
      <c r="M270" s="6" t="n">
        <f aca="false">1/(1+EXP(-K270))</f>
        <v>0.294987418220721</v>
      </c>
    </row>
    <row r="271" customFormat="false" ht="15" hidden="false" customHeight="false" outlineLevel="0" collapsed="false">
      <c r="A271" s="4" t="n">
        <v>270</v>
      </c>
      <c r="B271" s="4" t="n">
        <v>45</v>
      </c>
      <c r="C271" s="4" t="n">
        <v>74</v>
      </c>
      <c r="D271" s="4" t="n">
        <v>0</v>
      </c>
      <c r="E271" s="4" t="n">
        <v>2</v>
      </c>
      <c r="F271" s="4" t="n">
        <v>0</v>
      </c>
      <c r="G271" s="5" t="n">
        <f aca="false">LOOKUP(B271,'WOE &amp; IV'!$B$5:$B$9,'WOE &amp; IV'!$H$5:$H$9)</f>
        <v>0.218255430312074</v>
      </c>
      <c r="H271" s="5" t="n">
        <f aca="false">LOOKUP(C271,'WOE &amp; IV'!$B$14:$B$18,'WOE &amp; IV'!$H$14:$H$18)</f>
        <v>-0.171825195660813</v>
      </c>
      <c r="I271" s="5" t="n">
        <f aca="false">LOOKUP(D271,'WOE &amp; IV'!$B$23:$B$26,'WOE &amp; IV'!$H$23:$H$26)</f>
        <v>0.552846198833581</v>
      </c>
      <c r="J271" s="5" t="n">
        <f aca="false">LOOKUP(E271,'WOE &amp; IV'!$B$31:$B$34,'WOE &amp; IV'!$H$31:$H$34)</f>
        <v>-0.0820085521567092</v>
      </c>
      <c r="K271" s="5" t="n">
        <f aca="false">Model!$B$4+Model!$B$5*G271+Model!$B$6*H271+Model!$B$7*I271+Model!$B$8*J271</f>
        <v>-1.75598069458743</v>
      </c>
      <c r="L271" s="6" t="n">
        <f aca="false">IF(F271=1,LN(M271),LN(1-M271))</f>
        <v>-0.159340977938033</v>
      </c>
      <c r="M271" s="6" t="n">
        <f aca="false">1/(1+EXP(-K271))</f>
        <v>0.147294444388917</v>
      </c>
    </row>
    <row r="272" customFormat="false" ht="15" hidden="false" customHeight="false" outlineLevel="0" collapsed="false">
      <c r="A272" s="4" t="n">
        <v>271</v>
      </c>
      <c r="B272" s="4" t="n">
        <v>27</v>
      </c>
      <c r="C272" s="4" t="n">
        <v>59</v>
      </c>
      <c r="D272" s="4" t="n">
        <v>1</v>
      </c>
      <c r="E272" s="4" t="n">
        <v>0</v>
      </c>
      <c r="F272" s="4" t="n">
        <v>1</v>
      </c>
      <c r="G272" s="5" t="n">
        <f aca="false">LOOKUP(B272,'WOE &amp; IV'!$B$5:$B$9,'WOE &amp; IV'!$H$5:$H$9)</f>
        <v>0.721515666459208</v>
      </c>
      <c r="H272" s="5" t="n">
        <f aca="false">LOOKUP(C272,'WOE &amp; IV'!$B$14:$B$18,'WOE &amp; IV'!$H$14:$H$18)</f>
        <v>-0.18579367675035</v>
      </c>
      <c r="I272" s="5" t="n">
        <f aca="false">LOOKUP(D272,'WOE &amp; IV'!$B$23:$B$26,'WOE &amp; IV'!$H$23:$H$26)</f>
        <v>-0.479121632008246</v>
      </c>
      <c r="J272" s="5" t="n">
        <f aca="false">LOOKUP(E272,'WOE &amp; IV'!$B$31:$B$34,'WOE &amp; IV'!$H$31:$H$34)</f>
        <v>0.255618819166126</v>
      </c>
      <c r="K272" s="5" t="n">
        <f aca="false">Model!$B$4+Model!$B$5*G272+Model!$B$6*H272+Model!$B$7*I272+Model!$B$8*J272</f>
        <v>-1.45063612767001</v>
      </c>
      <c r="L272" s="6" t="n">
        <f aca="false">IF(F272=1,LN(M272),LN(1-M272))</f>
        <v>-1.66123825822085</v>
      </c>
      <c r="M272" s="6" t="n">
        <f aca="false">1/(1+EXP(-K272))</f>
        <v>0.189903684654631</v>
      </c>
    </row>
    <row r="273" customFormat="false" ht="15" hidden="false" customHeight="false" outlineLevel="0" collapsed="false">
      <c r="A273" s="4" t="n">
        <v>272</v>
      </c>
      <c r="B273" s="4" t="n">
        <v>52.9</v>
      </c>
      <c r="C273" s="4" t="n">
        <v>172</v>
      </c>
      <c r="D273" s="4" t="n">
        <v>1</v>
      </c>
      <c r="E273" s="4" t="n">
        <v>0</v>
      </c>
      <c r="F273" s="4" t="n">
        <v>0</v>
      </c>
      <c r="G273" s="5" t="n">
        <f aca="false">LOOKUP(B273,'WOE &amp; IV'!$B$5:$B$9,'WOE &amp; IV'!$H$5:$H$9)</f>
        <v>0.218255430312074</v>
      </c>
      <c r="H273" s="5" t="n">
        <f aca="false">LOOKUP(C273,'WOE &amp; IV'!$B$14:$B$18,'WOE &amp; IV'!$H$14:$H$18)</f>
        <v>0.149360747248786</v>
      </c>
      <c r="I273" s="5" t="n">
        <f aca="false">LOOKUP(D273,'WOE &amp; IV'!$B$23:$B$26,'WOE &amp; IV'!$H$23:$H$26)</f>
        <v>-0.479121632008246</v>
      </c>
      <c r="J273" s="5" t="n">
        <f aca="false">LOOKUP(E273,'WOE &amp; IV'!$B$31:$B$34,'WOE &amp; IV'!$H$31:$H$34)</f>
        <v>0.255618819166126</v>
      </c>
      <c r="K273" s="5" t="n">
        <f aca="false">Model!$B$4+Model!$B$5*G273+Model!$B$6*H273+Model!$B$7*I273+Model!$B$8*J273</f>
        <v>-1.33550533649863</v>
      </c>
      <c r="L273" s="6" t="n">
        <f aca="false">IF(F273=1,LN(M273),LN(1-M273))</f>
        <v>-0.233509815948069</v>
      </c>
      <c r="M273" s="6" t="n">
        <f aca="false">1/(1+EXP(-K273))</f>
        <v>0.208250176073051</v>
      </c>
    </row>
    <row r="274" customFormat="false" ht="15" hidden="false" customHeight="false" outlineLevel="0" collapsed="false">
      <c r="A274" s="4" t="n">
        <v>273</v>
      </c>
      <c r="B274" s="4" t="n">
        <v>42.6</v>
      </c>
      <c r="C274" s="4" t="n">
        <v>89</v>
      </c>
      <c r="D274" s="4" t="n">
        <v>1</v>
      </c>
      <c r="E274" s="4" t="n">
        <v>0</v>
      </c>
      <c r="F274" s="4" t="n">
        <v>0</v>
      </c>
      <c r="G274" s="5" t="n">
        <f aca="false">LOOKUP(B274,'WOE &amp; IV'!$B$5:$B$9,'WOE &amp; IV'!$H$5:$H$9)</f>
        <v>0.218255430312074</v>
      </c>
      <c r="H274" s="5" t="n">
        <f aca="false">LOOKUP(C274,'WOE &amp; IV'!$B$14:$B$18,'WOE &amp; IV'!$H$14:$H$18)</f>
        <v>-0.171825195660813</v>
      </c>
      <c r="I274" s="5" t="n">
        <f aca="false">LOOKUP(D274,'WOE &amp; IV'!$B$23:$B$26,'WOE &amp; IV'!$H$23:$H$26)</f>
        <v>-0.479121632008246</v>
      </c>
      <c r="J274" s="5" t="n">
        <f aca="false">LOOKUP(E274,'WOE &amp; IV'!$B$31:$B$34,'WOE &amp; IV'!$H$31:$H$34)</f>
        <v>0.255618819166126</v>
      </c>
      <c r="K274" s="5" t="n">
        <f aca="false">Model!$B$4+Model!$B$5*G274+Model!$B$6*H274+Model!$B$7*I274+Model!$B$8*J274</f>
        <v>-0.890630686974545</v>
      </c>
      <c r="L274" s="6" t="n">
        <f aca="false">IF(F274=1,LN(M274),LN(1-M274))</f>
        <v>-0.343871111013757</v>
      </c>
      <c r="M274" s="6" t="n">
        <f aca="false">1/(1+EXP(-K274))</f>
        <v>0.290979692930886</v>
      </c>
    </row>
    <row r="275" customFormat="false" ht="15" hidden="false" customHeight="false" outlineLevel="0" collapsed="false">
      <c r="A275" s="4" t="n">
        <v>274</v>
      </c>
      <c r="B275" s="4" t="n">
        <v>97.3</v>
      </c>
      <c r="C275" s="4" t="n">
        <v>111</v>
      </c>
      <c r="D275" s="4" t="n">
        <v>0</v>
      </c>
      <c r="E275" s="4" t="n">
        <v>2</v>
      </c>
      <c r="F275" s="4" t="n">
        <v>0</v>
      </c>
      <c r="G275" s="5" t="n">
        <f aca="false">LOOKUP(B275,'WOE &amp; IV'!$B$5:$B$9,'WOE &amp; IV'!$H$5:$H$9)</f>
        <v>-1.34136085834593</v>
      </c>
      <c r="H275" s="5" t="n">
        <f aca="false">LOOKUP(C275,'WOE &amp; IV'!$B$14:$B$18,'WOE &amp; IV'!$H$14:$H$18)</f>
        <v>-0.171825195660813</v>
      </c>
      <c r="I275" s="5" t="n">
        <f aca="false">LOOKUP(D275,'WOE &amp; IV'!$B$23:$B$26,'WOE &amp; IV'!$H$23:$H$26)</f>
        <v>0.552846198833581</v>
      </c>
      <c r="J275" s="5" t="n">
        <f aca="false">LOOKUP(E275,'WOE &amp; IV'!$B$31:$B$34,'WOE &amp; IV'!$H$31:$H$34)</f>
        <v>-0.0820085521567092</v>
      </c>
      <c r="K275" s="5" t="n">
        <f aca="false">Model!$B$4+Model!$B$5*G275+Model!$B$6*H275+Model!$B$7*I275+Model!$B$8*J275</f>
        <v>0.0394495769156688</v>
      </c>
      <c r="L275" s="6" t="n">
        <f aca="false">IF(F275=1,LN(M275),LN(1-M275))</f>
        <v>-0.713066490044496</v>
      </c>
      <c r="M275" s="6" t="n">
        <f aca="false">1/(1+EXP(-K275))</f>
        <v>0.509861115382975</v>
      </c>
    </row>
    <row r="276" customFormat="false" ht="15" hidden="false" customHeight="false" outlineLevel="0" collapsed="false">
      <c r="A276" s="4" t="n">
        <v>275</v>
      </c>
      <c r="B276" s="4" t="n">
        <v>84.3</v>
      </c>
      <c r="C276" s="4" t="n">
        <v>35</v>
      </c>
      <c r="D276" s="4" t="n">
        <v>0</v>
      </c>
      <c r="E276" s="4" t="n">
        <v>1</v>
      </c>
      <c r="F276" s="4" t="n">
        <v>0</v>
      </c>
      <c r="G276" s="5" t="n">
        <f aca="false">LOOKUP(B276,'WOE &amp; IV'!$B$5:$B$9,'WOE &amp; IV'!$H$5:$H$9)</f>
        <v>-0.907531990639555</v>
      </c>
      <c r="H276" s="5" t="n">
        <f aca="false">LOOKUP(C276,'WOE &amp; IV'!$B$14:$B$18,'WOE &amp; IV'!$H$14:$H$18)</f>
        <v>-0.18579367675035</v>
      </c>
      <c r="I276" s="5" t="n">
        <f aca="false">LOOKUP(D276,'WOE &amp; IV'!$B$23:$B$26,'WOE &amp; IV'!$H$23:$H$26)</f>
        <v>0.552846198833581</v>
      </c>
      <c r="J276" s="5" t="n">
        <f aca="false">LOOKUP(E276,'WOE &amp; IV'!$B$31:$B$34,'WOE &amp; IV'!$H$31:$H$34)</f>
        <v>-0.102296734208726</v>
      </c>
      <c r="K276" s="5" t="n">
        <f aca="false">Model!$B$4+Model!$B$5*G276+Model!$B$6*H276+Model!$B$7*I276+Model!$B$8*J276</f>
        <v>-0.416568746153514</v>
      </c>
      <c r="L276" s="6" t="n">
        <f aca="false">IF(F276=1,LN(M276),LN(1-M276))</f>
        <v>-0.506398952422627</v>
      </c>
      <c r="M276" s="6" t="n">
        <f aca="false">1/(1+EXP(-K276))</f>
        <v>0.397338109884371</v>
      </c>
    </row>
    <row r="277" customFormat="false" ht="15" hidden="false" customHeight="false" outlineLevel="0" collapsed="false">
      <c r="A277" s="4" t="n">
        <v>276</v>
      </c>
      <c r="B277" s="4" t="n">
        <v>54.6</v>
      </c>
      <c r="C277" s="4" t="n">
        <v>58</v>
      </c>
      <c r="D277" s="4" t="n">
        <v>1</v>
      </c>
      <c r="E277" s="4" t="n">
        <v>1</v>
      </c>
      <c r="F277" s="4" t="n">
        <v>1</v>
      </c>
      <c r="G277" s="5" t="n">
        <f aca="false">LOOKUP(B277,'WOE &amp; IV'!$B$5:$B$9,'WOE &amp; IV'!$H$5:$H$9)</f>
        <v>0.218255430312074</v>
      </c>
      <c r="H277" s="5" t="n">
        <f aca="false">LOOKUP(C277,'WOE &amp; IV'!$B$14:$B$18,'WOE &amp; IV'!$H$14:$H$18)</f>
        <v>-0.18579367675035</v>
      </c>
      <c r="I277" s="5" t="n">
        <f aca="false">LOOKUP(D277,'WOE &amp; IV'!$B$23:$B$26,'WOE &amp; IV'!$H$23:$H$26)</f>
        <v>-0.479121632008246</v>
      </c>
      <c r="J277" s="5" t="n">
        <f aca="false">LOOKUP(E277,'WOE &amp; IV'!$B$31:$B$34,'WOE &amp; IV'!$H$31:$H$34)</f>
        <v>-0.102296734208726</v>
      </c>
      <c r="K277" s="5" t="n">
        <f aca="false">Model!$B$4+Model!$B$5*G277+Model!$B$6*H277+Model!$B$7*I277+Model!$B$8*J277</f>
        <v>-0.446866680625528</v>
      </c>
      <c r="L277" s="6" t="n">
        <f aca="false">IF(F277=1,LN(M277),LN(1-M277))</f>
        <v>-0.941336785646155</v>
      </c>
      <c r="M277" s="6" t="n">
        <f aca="false">1/(1+EXP(-K277))</f>
        <v>0.390105998544916</v>
      </c>
    </row>
    <row r="278" customFormat="false" ht="15" hidden="false" customHeight="false" outlineLevel="0" collapsed="false">
      <c r="A278" s="4" t="n">
        <v>277</v>
      </c>
      <c r="B278" s="4" t="n">
        <v>25.9</v>
      </c>
      <c r="C278" s="4" t="n">
        <v>113</v>
      </c>
      <c r="D278" s="4" t="n">
        <v>0</v>
      </c>
      <c r="E278" s="4" t="n">
        <v>3</v>
      </c>
      <c r="F278" s="4" t="n">
        <v>0</v>
      </c>
      <c r="G278" s="5" t="n">
        <f aca="false">LOOKUP(B278,'WOE &amp; IV'!$B$5:$B$9,'WOE &amp; IV'!$H$5:$H$9)</f>
        <v>0.721515666459208</v>
      </c>
      <c r="H278" s="5" t="n">
        <f aca="false">LOOKUP(C278,'WOE &amp; IV'!$B$14:$B$18,'WOE &amp; IV'!$H$14:$H$18)</f>
        <v>-0.171825195660813</v>
      </c>
      <c r="I278" s="5" t="n">
        <f aca="false">LOOKUP(D278,'WOE &amp; IV'!$B$23:$B$26,'WOE &amp; IV'!$H$23:$H$26)</f>
        <v>0.552846198833581</v>
      </c>
      <c r="J278" s="5" t="n">
        <f aca="false">LOOKUP(E278,'WOE &amp; IV'!$B$31:$B$34,'WOE &amp; IV'!$H$31:$H$34)</f>
        <v>-0.0820085521567092</v>
      </c>
      <c r="K278" s="5" t="n">
        <f aca="false">Model!$B$4+Model!$B$5*G278+Model!$B$6*H278+Model!$B$7*I278+Model!$B$8*J278</f>
        <v>-2.33533387844001</v>
      </c>
      <c r="L278" s="6" t="n">
        <f aca="false">IF(F278=1,LN(M278),LN(1-M278))</f>
        <v>-0.0923769411437892</v>
      </c>
      <c r="M278" s="6" t="n">
        <f aca="false">1/(1+EXP(-K278))</f>
        <v>0.0882385956233166</v>
      </c>
    </row>
    <row r="279" customFormat="false" ht="15" hidden="false" customHeight="false" outlineLevel="0" collapsed="false">
      <c r="A279" s="4" t="n">
        <v>278</v>
      </c>
      <c r="B279" s="4" t="n">
        <v>17.2</v>
      </c>
      <c r="C279" s="4" t="n">
        <v>21</v>
      </c>
      <c r="D279" s="4" t="n">
        <v>0</v>
      </c>
      <c r="E279" s="4" t="n">
        <v>1</v>
      </c>
      <c r="F279" s="4" t="n">
        <v>0</v>
      </c>
      <c r="G279" s="5" t="n">
        <f aca="false">LOOKUP(B279,'WOE &amp; IV'!$B$5:$B$9,'WOE &amp; IV'!$H$5:$H$9)</f>
        <v>0.721515666459208</v>
      </c>
      <c r="H279" s="5" t="n">
        <f aca="false">LOOKUP(C279,'WOE &amp; IV'!$B$14:$B$18,'WOE &amp; IV'!$H$14:$H$18)</f>
        <v>-0.498509425915863</v>
      </c>
      <c r="I279" s="5" t="n">
        <f aca="false">LOOKUP(D279,'WOE &amp; IV'!$B$23:$B$26,'WOE &amp; IV'!$H$23:$H$26)</f>
        <v>0.552846198833581</v>
      </c>
      <c r="J279" s="5" t="n">
        <f aca="false">LOOKUP(E279,'WOE &amp; IV'!$B$31:$B$34,'WOE &amp; IV'!$H$31:$H$34)</f>
        <v>-0.102296734208726</v>
      </c>
      <c r="K279" s="5" t="n">
        <f aca="false">Model!$B$4+Model!$B$5*G279+Model!$B$6*H279+Model!$B$7*I279+Model!$B$8*J279</f>
        <v>-1.85878582483646</v>
      </c>
      <c r="L279" s="6" t="n">
        <f aca="false">IF(F279=1,LN(M279),LN(1-M279))</f>
        <v>-0.144846177462441</v>
      </c>
      <c r="M279" s="6" t="n">
        <f aca="false">1/(1+EXP(-K279))</f>
        <v>0.134844636730755</v>
      </c>
    </row>
    <row r="280" customFormat="false" ht="15" hidden="false" customHeight="false" outlineLevel="0" collapsed="false">
      <c r="A280" s="4" t="n">
        <v>279</v>
      </c>
      <c r="B280" s="4" t="n">
        <v>74.8</v>
      </c>
      <c r="C280" s="4" t="n">
        <v>84</v>
      </c>
      <c r="D280" s="4" t="n">
        <v>1</v>
      </c>
      <c r="E280" s="4" t="n">
        <v>1</v>
      </c>
      <c r="F280" s="4" t="n">
        <v>0</v>
      </c>
      <c r="G280" s="5" t="n">
        <f aca="false">LOOKUP(B280,'WOE &amp; IV'!$B$5:$B$9,'WOE &amp; IV'!$H$5:$H$9)</f>
        <v>-0.907531990639555</v>
      </c>
      <c r="H280" s="5" t="n">
        <f aca="false">LOOKUP(C280,'WOE &amp; IV'!$B$14:$B$18,'WOE &amp; IV'!$H$14:$H$18)</f>
        <v>-0.171825195660813</v>
      </c>
      <c r="I280" s="5" t="n">
        <f aca="false">LOOKUP(D280,'WOE &amp; IV'!$B$23:$B$26,'WOE &amp; IV'!$H$23:$H$26)</f>
        <v>-0.479121632008246</v>
      </c>
      <c r="J280" s="5" t="n">
        <f aca="false">LOOKUP(E280,'WOE &amp; IV'!$B$31:$B$34,'WOE &amp; IV'!$H$31:$H$34)</f>
        <v>-0.102296734208726</v>
      </c>
      <c r="K280" s="5" t="n">
        <f aca="false">Model!$B$4+Model!$B$5*G280+Model!$B$6*H280+Model!$B$7*I280+Model!$B$8*J280</f>
        <v>0.829792055216869</v>
      </c>
      <c r="L280" s="6" t="n">
        <f aca="false">IF(F280=1,LN(M280),LN(1-M280))</f>
        <v>-1.19175099318478</v>
      </c>
      <c r="M280" s="6" t="n">
        <f aca="false">1/(1+EXP(-K280))</f>
        <v>0.696310959197706</v>
      </c>
    </row>
    <row r="281" customFormat="false" ht="15" hidden="false" customHeight="false" outlineLevel="0" collapsed="false">
      <c r="A281" s="4" t="n">
        <v>280</v>
      </c>
      <c r="B281" s="4" t="n">
        <v>51.6</v>
      </c>
      <c r="C281" s="4" t="n">
        <v>99</v>
      </c>
      <c r="D281" s="4" t="n">
        <v>0</v>
      </c>
      <c r="E281" s="4" t="n">
        <v>0</v>
      </c>
      <c r="F281" s="4" t="n">
        <v>0</v>
      </c>
      <c r="G281" s="5" t="n">
        <f aca="false">LOOKUP(B281,'WOE &amp; IV'!$B$5:$B$9,'WOE &amp; IV'!$H$5:$H$9)</f>
        <v>0.218255430312074</v>
      </c>
      <c r="H281" s="5" t="n">
        <f aca="false">LOOKUP(C281,'WOE &amp; IV'!$B$14:$B$18,'WOE &amp; IV'!$H$14:$H$18)</f>
        <v>-0.171825195660813</v>
      </c>
      <c r="I281" s="5" t="n">
        <f aca="false">LOOKUP(D281,'WOE &amp; IV'!$B$23:$B$26,'WOE &amp; IV'!$H$23:$H$26)</f>
        <v>0.552846198833581</v>
      </c>
      <c r="J281" s="5" t="n">
        <f aca="false">LOOKUP(E281,'WOE &amp; IV'!$B$31:$B$34,'WOE &amp; IV'!$H$31:$H$34)</f>
        <v>0.255618819166126</v>
      </c>
      <c r="K281" s="5" t="n">
        <f aca="false">Model!$B$4+Model!$B$5*G281+Model!$B$6*H281+Model!$B$7*I281+Model!$B$8*J281</f>
        <v>-2.15633923150205</v>
      </c>
      <c r="L281" s="6" t="n">
        <f aca="false">IF(F281=1,LN(M281),LN(1-M281))</f>
        <v>-0.109525097706125</v>
      </c>
      <c r="M281" s="6" t="n">
        <f aca="false">1/(1+EXP(-K281))</f>
        <v>0.103740329981978</v>
      </c>
    </row>
    <row r="282" customFormat="false" ht="15" hidden="false" customHeight="false" outlineLevel="0" collapsed="false">
      <c r="A282" s="4" t="n">
        <v>281</v>
      </c>
      <c r="B282" s="4" t="n">
        <v>57</v>
      </c>
      <c r="C282" s="4" t="n">
        <v>31</v>
      </c>
      <c r="D282" s="4" t="n">
        <v>4</v>
      </c>
      <c r="E282" s="4" t="n">
        <v>0</v>
      </c>
      <c r="F282" s="4" t="n">
        <v>1</v>
      </c>
      <c r="G282" s="5" t="n">
        <f aca="false">LOOKUP(B282,'WOE &amp; IV'!$B$5:$B$9,'WOE &amp; IV'!$H$5:$H$9)</f>
        <v>0.218255430312074</v>
      </c>
      <c r="H282" s="5" t="n">
        <f aca="false">LOOKUP(C282,'WOE &amp; IV'!$B$14:$B$18,'WOE &amp; IV'!$H$14:$H$18)</f>
        <v>-0.18579367675035</v>
      </c>
      <c r="I282" s="5" t="n">
        <f aca="false">LOOKUP(D282,'WOE &amp; IV'!$B$23:$B$26,'WOE &amp; IV'!$H$23:$H$26)</f>
        <v>-2.32585984024662</v>
      </c>
      <c r="J282" s="5" t="n">
        <f aca="false">LOOKUP(E282,'WOE &amp; IV'!$B$31:$B$34,'WOE &amp; IV'!$H$31:$H$34)</f>
        <v>0.255618819166126</v>
      </c>
      <c r="K282" s="5" t="n">
        <f aca="false">Model!$B$4+Model!$B$5*G282+Model!$B$6*H282+Model!$B$7*I282+Model!$B$8*J282</f>
        <v>1.39374146858694</v>
      </c>
      <c r="L282" s="6" t="n">
        <f aca="false">IF(F282=1,LN(M282),LN(1-M282))</f>
        <v>-0.221658559966212</v>
      </c>
      <c r="M282" s="6" t="n">
        <f aca="false">1/(1+EXP(-K282))</f>
        <v>0.801188875594909</v>
      </c>
    </row>
    <row r="283" customFormat="false" ht="15" hidden="false" customHeight="false" outlineLevel="0" collapsed="false">
      <c r="A283" s="4" t="n">
        <v>282</v>
      </c>
      <c r="B283" s="4" t="n">
        <v>1.4</v>
      </c>
      <c r="C283" s="4" t="n">
        <v>203</v>
      </c>
      <c r="D283" s="4" t="n">
        <v>1</v>
      </c>
      <c r="E283" s="4" t="n">
        <v>1</v>
      </c>
      <c r="F283" s="4" t="n">
        <v>1</v>
      </c>
      <c r="G283" s="5" t="n">
        <f aca="false">LOOKUP(B283,'WOE &amp; IV'!$B$5:$B$9,'WOE &amp; IV'!$H$5:$H$9)</f>
        <v>1.45548484153941</v>
      </c>
      <c r="H283" s="5" t="n">
        <f aca="false">LOOKUP(C283,'WOE &amp; IV'!$B$14:$B$18,'WOE &amp; IV'!$H$14:$H$18)</f>
        <v>0.149360747248786</v>
      </c>
      <c r="I283" s="5" t="n">
        <f aca="false">LOOKUP(D283,'WOE &amp; IV'!$B$23:$B$26,'WOE &amp; IV'!$H$23:$H$26)</f>
        <v>-0.479121632008246</v>
      </c>
      <c r="J283" s="5" t="n">
        <f aca="false">LOOKUP(E283,'WOE &amp; IV'!$B$31:$B$34,'WOE &amp; IV'!$H$31:$H$34)</f>
        <v>-0.102296734208726</v>
      </c>
      <c r="K283" s="5" t="n">
        <f aca="false">Model!$B$4+Model!$B$5*G283+Model!$B$6*H283+Model!$B$7*I283+Model!$B$8*J283</f>
        <v>-2.33538757151164</v>
      </c>
      <c r="L283" s="6" t="n">
        <f aca="false">IF(F283=1,LN(M283),LN(1-M283))</f>
        <v>-2.42775977497016</v>
      </c>
      <c r="M283" s="6" t="n">
        <f aca="false">1/(1+EXP(-K283))</f>
        <v>0.0882342759745116</v>
      </c>
    </row>
    <row r="284" customFormat="false" ht="15" hidden="false" customHeight="false" outlineLevel="0" collapsed="false">
      <c r="A284" s="4" t="n">
        <v>283</v>
      </c>
      <c r="B284" s="4" t="n">
        <v>68.2</v>
      </c>
      <c r="C284" s="4" t="n">
        <v>129</v>
      </c>
      <c r="D284" s="4" t="n">
        <v>0</v>
      </c>
      <c r="E284" s="4" t="n">
        <v>1</v>
      </c>
      <c r="F284" s="4" t="n">
        <v>1</v>
      </c>
      <c r="G284" s="5" t="n">
        <f aca="false">LOOKUP(B284,'WOE &amp; IV'!$B$5:$B$9,'WOE &amp; IV'!$H$5:$H$9)</f>
        <v>-0.907531990639555</v>
      </c>
      <c r="H284" s="5" t="n">
        <f aca="false">LOOKUP(C284,'WOE &amp; IV'!$B$14:$B$18,'WOE &amp; IV'!$H$14:$H$18)</f>
        <v>0.149360747248786</v>
      </c>
      <c r="I284" s="5" t="n">
        <f aca="false">LOOKUP(D284,'WOE &amp; IV'!$B$23:$B$26,'WOE &amp; IV'!$H$23:$H$26)</f>
        <v>0.552846198833581</v>
      </c>
      <c r="J284" s="5" t="n">
        <f aca="false">LOOKUP(E284,'WOE &amp; IV'!$B$31:$B$34,'WOE &amp; IV'!$H$31:$H$34)</f>
        <v>-0.102296734208726</v>
      </c>
      <c r="K284" s="5" t="n">
        <f aca="false">Model!$B$4+Model!$B$5*G284+Model!$B$6*H284+Model!$B$7*I284+Model!$B$8*J284</f>
        <v>-0.880791138834718</v>
      </c>
      <c r="L284" s="6" t="n">
        <f aca="false">IF(F284=1,LN(M284),LN(1-M284))</f>
        <v>-1.22753535937122</v>
      </c>
      <c r="M284" s="6" t="n">
        <f aca="false">1/(1+EXP(-K284))</f>
        <v>0.293013862331912</v>
      </c>
    </row>
    <row r="285" customFormat="false" ht="15" hidden="false" customHeight="false" outlineLevel="0" collapsed="false">
      <c r="A285" s="4" t="n">
        <v>284</v>
      </c>
      <c r="B285" s="4" t="n">
        <v>56.4</v>
      </c>
      <c r="C285" s="4" t="n">
        <v>89</v>
      </c>
      <c r="D285" s="4" t="n">
        <v>0</v>
      </c>
      <c r="E285" s="4" t="n">
        <v>2</v>
      </c>
      <c r="F285" s="4" t="n">
        <v>1</v>
      </c>
      <c r="G285" s="5" t="n">
        <f aca="false">LOOKUP(B285,'WOE &amp; IV'!$B$5:$B$9,'WOE &amp; IV'!$H$5:$H$9)</f>
        <v>0.218255430312074</v>
      </c>
      <c r="H285" s="5" t="n">
        <f aca="false">LOOKUP(C285,'WOE &amp; IV'!$B$14:$B$18,'WOE &amp; IV'!$H$14:$H$18)</f>
        <v>-0.171825195660813</v>
      </c>
      <c r="I285" s="5" t="n">
        <f aca="false">LOOKUP(D285,'WOE &amp; IV'!$B$23:$B$26,'WOE &amp; IV'!$H$23:$H$26)</f>
        <v>0.552846198833581</v>
      </c>
      <c r="J285" s="5" t="n">
        <f aca="false">LOOKUP(E285,'WOE &amp; IV'!$B$31:$B$34,'WOE &amp; IV'!$H$31:$H$34)</f>
        <v>-0.0820085521567092</v>
      </c>
      <c r="K285" s="5" t="n">
        <f aca="false">Model!$B$4+Model!$B$5*G285+Model!$B$6*H285+Model!$B$7*I285+Model!$B$8*J285</f>
        <v>-1.75598069458743</v>
      </c>
      <c r="L285" s="6" t="n">
        <f aca="false">IF(F285=1,LN(M285),LN(1-M285))</f>
        <v>-1.91532167252546</v>
      </c>
      <c r="M285" s="6" t="n">
        <f aca="false">1/(1+EXP(-K285))</f>
        <v>0.147294444388917</v>
      </c>
    </row>
    <row r="286" customFormat="false" ht="15" hidden="false" customHeight="false" outlineLevel="0" collapsed="false">
      <c r="A286" s="4" t="n">
        <v>285</v>
      </c>
      <c r="B286" s="4" t="n">
        <v>17.2</v>
      </c>
      <c r="C286" s="4" t="n">
        <v>55</v>
      </c>
      <c r="D286" s="4" t="n">
        <v>1</v>
      </c>
      <c r="E286" s="4" t="n">
        <v>1</v>
      </c>
      <c r="F286" s="4" t="n">
        <v>0</v>
      </c>
      <c r="G286" s="5" t="n">
        <f aca="false">LOOKUP(B286,'WOE &amp; IV'!$B$5:$B$9,'WOE &amp; IV'!$H$5:$H$9)</f>
        <v>0.721515666459208</v>
      </c>
      <c r="H286" s="5" t="n">
        <f aca="false">LOOKUP(C286,'WOE &amp; IV'!$B$14:$B$18,'WOE &amp; IV'!$H$14:$H$18)</f>
        <v>-0.18579367675035</v>
      </c>
      <c r="I286" s="5" t="n">
        <f aca="false">LOOKUP(D286,'WOE &amp; IV'!$B$23:$B$26,'WOE &amp; IV'!$H$23:$H$26)</f>
        <v>-0.479121632008246</v>
      </c>
      <c r="J286" s="5" t="n">
        <f aca="false">LOOKUP(E286,'WOE &amp; IV'!$B$31:$B$34,'WOE &amp; IV'!$H$31:$H$34)</f>
        <v>-0.102296734208726</v>
      </c>
      <c r="K286" s="5" t="n">
        <f aca="false">Model!$B$4+Model!$B$5*G286+Model!$B$6*H286+Model!$B$7*I286+Model!$B$8*J286</f>
        <v>-1.02621986447811</v>
      </c>
      <c r="L286" s="6" t="n">
        <f aca="false">IF(F286=1,LN(M286),LN(1-M286))</f>
        <v>-0.306277389765577</v>
      </c>
      <c r="M286" s="6" t="n">
        <f aca="false">1/(1+EXP(-K286))</f>
        <v>0.2638176183276</v>
      </c>
    </row>
    <row r="287" customFormat="false" ht="15" hidden="false" customHeight="false" outlineLevel="0" collapsed="false">
      <c r="A287" s="4" t="n">
        <v>286</v>
      </c>
      <c r="B287" s="4" t="n">
        <v>33.2</v>
      </c>
      <c r="C287" s="4" t="n">
        <v>20</v>
      </c>
      <c r="D287" s="4" t="n">
        <v>1</v>
      </c>
      <c r="E287" s="4" t="n">
        <v>1</v>
      </c>
      <c r="F287" s="4" t="n">
        <v>0</v>
      </c>
      <c r="G287" s="5" t="n">
        <f aca="false">LOOKUP(B287,'WOE &amp; IV'!$B$5:$B$9,'WOE &amp; IV'!$H$5:$H$9)</f>
        <v>0.218255430312074</v>
      </c>
      <c r="H287" s="5" t="n">
        <f aca="false">LOOKUP(C287,'WOE &amp; IV'!$B$14:$B$18,'WOE &amp; IV'!$H$14:$H$18)</f>
        <v>-0.498509425915863</v>
      </c>
      <c r="I287" s="5" t="n">
        <f aca="false">LOOKUP(D287,'WOE &amp; IV'!$B$23:$B$26,'WOE &amp; IV'!$H$23:$H$26)</f>
        <v>-0.479121632008246</v>
      </c>
      <c r="J287" s="5" t="n">
        <f aca="false">LOOKUP(E287,'WOE &amp; IV'!$B$31:$B$34,'WOE &amp; IV'!$H$31:$H$34)</f>
        <v>-0.102296734208726</v>
      </c>
      <c r="K287" s="5" t="n">
        <f aca="false">Model!$B$4+Model!$B$5*G287+Model!$B$6*H287+Model!$B$7*I287+Model!$B$8*J287</f>
        <v>-0.0137240964563756</v>
      </c>
      <c r="L287" s="6" t="n">
        <f aca="false">IF(F287=1,LN(M287),LN(1-M287))</f>
        <v>-0.686308675999932</v>
      </c>
      <c r="M287" s="6" t="n">
        <f aca="false">1/(1+EXP(-K287))</f>
        <v>0.49656902973791</v>
      </c>
    </row>
    <row r="288" customFormat="false" ht="15" hidden="false" customHeight="false" outlineLevel="0" collapsed="false">
      <c r="A288" s="4" t="n">
        <v>287</v>
      </c>
      <c r="B288" s="4" t="n">
        <v>51.6</v>
      </c>
      <c r="C288" s="4" t="n">
        <v>192</v>
      </c>
      <c r="D288" s="4" t="n">
        <v>0</v>
      </c>
      <c r="E288" s="4" t="n">
        <v>1</v>
      </c>
      <c r="F288" s="4" t="n">
        <v>0</v>
      </c>
      <c r="G288" s="5" t="n">
        <f aca="false">LOOKUP(B288,'WOE &amp; IV'!$B$5:$B$9,'WOE &amp; IV'!$H$5:$H$9)</f>
        <v>0.218255430312074</v>
      </c>
      <c r="H288" s="5" t="n">
        <f aca="false">LOOKUP(C288,'WOE &amp; IV'!$B$14:$B$18,'WOE &amp; IV'!$H$14:$H$18)</f>
        <v>0.149360747248786</v>
      </c>
      <c r="I288" s="5" t="n">
        <f aca="false">LOOKUP(D288,'WOE &amp; IV'!$B$23:$B$26,'WOE &amp; IV'!$H$23:$H$26)</f>
        <v>0.552846198833581</v>
      </c>
      <c r="J288" s="5" t="n">
        <f aca="false">LOOKUP(E288,'WOE &amp; IV'!$B$31:$B$34,'WOE &amp; IV'!$H$31:$H$34)</f>
        <v>-0.102296734208726</v>
      </c>
      <c r="K288" s="5" t="n">
        <f aca="false">Model!$B$4+Model!$B$5*G288+Model!$B$6*H288+Model!$B$7*I288+Model!$B$8*J288</f>
        <v>-2.17679761783423</v>
      </c>
      <c r="L288" s="6" t="n">
        <f aca="false">IF(F288=1,LN(M288),LN(1-M288))</f>
        <v>-0.107422090918936</v>
      </c>
      <c r="M288" s="6" t="n">
        <f aca="false">1/(1+EXP(-K288))</f>
        <v>0.101853506506954</v>
      </c>
    </row>
    <row r="289" customFormat="false" ht="15" hidden="false" customHeight="false" outlineLevel="0" collapsed="false">
      <c r="A289" s="4" t="n">
        <v>288</v>
      </c>
      <c r="B289" s="4" t="n">
        <v>46.3</v>
      </c>
      <c r="C289" s="4" t="n">
        <v>69</v>
      </c>
      <c r="D289" s="4" t="n">
        <v>0</v>
      </c>
      <c r="E289" s="4" t="n">
        <v>1</v>
      </c>
      <c r="F289" s="4" t="n">
        <v>0</v>
      </c>
      <c r="G289" s="5" t="n">
        <f aca="false">LOOKUP(B289,'WOE &amp; IV'!$B$5:$B$9,'WOE &amp; IV'!$H$5:$H$9)</f>
        <v>0.218255430312074</v>
      </c>
      <c r="H289" s="5" t="n">
        <f aca="false">LOOKUP(C289,'WOE &amp; IV'!$B$14:$B$18,'WOE &amp; IV'!$H$14:$H$18)</f>
        <v>-0.171825195660813</v>
      </c>
      <c r="I289" s="5" t="n">
        <f aca="false">LOOKUP(D289,'WOE &amp; IV'!$B$23:$B$26,'WOE &amp; IV'!$H$23:$H$26)</f>
        <v>0.552846198833581</v>
      </c>
      <c r="J289" s="5" t="n">
        <f aca="false">LOOKUP(E289,'WOE &amp; IV'!$B$31:$B$34,'WOE &amp; IV'!$H$31:$H$34)</f>
        <v>-0.102296734208726</v>
      </c>
      <c r="K289" s="5" t="n">
        <f aca="false">Model!$B$4+Model!$B$5*G289+Model!$B$6*H289+Model!$B$7*I289+Model!$B$8*J289</f>
        <v>-1.73192296831015</v>
      </c>
      <c r="L289" s="6" t="n">
        <f aca="false">IF(F289=1,LN(M289),LN(1-M289))</f>
        <v>-0.162921100069835</v>
      </c>
      <c r="M289" s="6" t="n">
        <f aca="false">1/(1+EXP(-K289))</f>
        <v>0.150341776255468</v>
      </c>
    </row>
    <row r="290" customFormat="false" ht="15" hidden="false" customHeight="false" outlineLevel="0" collapsed="false">
      <c r="A290" s="4" t="n">
        <v>289</v>
      </c>
      <c r="B290" s="4" t="n">
        <v>37.7</v>
      </c>
      <c r="C290" s="4" t="n">
        <v>26</v>
      </c>
      <c r="D290" s="4" t="n">
        <v>0</v>
      </c>
      <c r="E290" s="4" t="n">
        <v>2</v>
      </c>
      <c r="F290" s="4" t="n">
        <v>0</v>
      </c>
      <c r="G290" s="5" t="n">
        <f aca="false">LOOKUP(B290,'WOE &amp; IV'!$B$5:$B$9,'WOE &amp; IV'!$H$5:$H$9)</f>
        <v>0.218255430312074</v>
      </c>
      <c r="H290" s="5" t="n">
        <f aca="false">LOOKUP(C290,'WOE &amp; IV'!$B$14:$B$18,'WOE &amp; IV'!$H$14:$H$18)</f>
        <v>-0.18579367675035</v>
      </c>
      <c r="I290" s="5" t="n">
        <f aca="false">LOOKUP(D290,'WOE &amp; IV'!$B$23:$B$26,'WOE &amp; IV'!$H$23:$H$26)</f>
        <v>0.552846198833581</v>
      </c>
      <c r="J290" s="5" t="n">
        <f aca="false">LOOKUP(E290,'WOE &amp; IV'!$B$31:$B$34,'WOE &amp; IV'!$H$31:$H$34)</f>
        <v>-0.0820085521567092</v>
      </c>
      <c r="K290" s="5" t="n">
        <f aca="false">Model!$B$4+Model!$B$5*G290+Model!$B$6*H290+Model!$B$7*I290+Model!$B$8*J290</f>
        <v>-1.73663295143031</v>
      </c>
      <c r="L290" s="6" t="n">
        <f aca="false">IF(F290=1,LN(M290),LN(1-M290))</f>
        <v>-0.162214408165028</v>
      </c>
      <c r="M290" s="6" t="n">
        <f aca="false">1/(1+EXP(-K290))</f>
        <v>0.149741117451537</v>
      </c>
    </row>
    <row r="291" customFormat="false" ht="15" hidden="false" customHeight="false" outlineLevel="0" collapsed="false">
      <c r="A291" s="4" t="n">
        <v>290</v>
      </c>
      <c r="B291" s="4" t="n">
        <v>42.4</v>
      </c>
      <c r="C291" s="4" t="n">
        <v>53</v>
      </c>
      <c r="D291" s="4" t="n">
        <v>0</v>
      </c>
      <c r="E291" s="4" t="n">
        <v>0</v>
      </c>
      <c r="F291" s="4" t="n">
        <v>0</v>
      </c>
      <c r="G291" s="5" t="n">
        <f aca="false">LOOKUP(B291,'WOE &amp; IV'!$B$5:$B$9,'WOE &amp; IV'!$H$5:$H$9)</f>
        <v>0.218255430312074</v>
      </c>
      <c r="H291" s="5" t="n">
        <f aca="false">LOOKUP(C291,'WOE &amp; IV'!$B$14:$B$18,'WOE &amp; IV'!$H$14:$H$18)</f>
        <v>-0.18579367675035</v>
      </c>
      <c r="I291" s="5" t="n">
        <f aca="false">LOOKUP(D291,'WOE &amp; IV'!$B$23:$B$26,'WOE &amp; IV'!$H$23:$H$26)</f>
        <v>0.552846198833581</v>
      </c>
      <c r="J291" s="5" t="n">
        <f aca="false">LOOKUP(E291,'WOE &amp; IV'!$B$31:$B$34,'WOE &amp; IV'!$H$31:$H$34)</f>
        <v>0.255618819166126</v>
      </c>
      <c r="K291" s="5" t="n">
        <f aca="false">Model!$B$4+Model!$B$5*G291+Model!$B$6*H291+Model!$B$7*I291+Model!$B$8*J291</f>
        <v>-2.13699148834493</v>
      </c>
      <c r="L291" s="6" t="n">
        <f aca="false">IF(F291=1,LN(M291),LN(1-M291))</f>
        <v>-0.111549730671182</v>
      </c>
      <c r="M291" s="6" t="n">
        <f aca="false">1/(1+EXP(-K291))</f>
        <v>0.105553091147911</v>
      </c>
    </row>
    <row r="292" customFormat="false" ht="15" hidden="false" customHeight="false" outlineLevel="0" collapsed="false">
      <c r="A292" s="4" t="n">
        <v>291</v>
      </c>
      <c r="B292" s="4" t="n">
        <v>38.7</v>
      </c>
      <c r="C292" s="4" t="n">
        <v>139</v>
      </c>
      <c r="D292" s="4" t="n">
        <v>0</v>
      </c>
      <c r="E292" s="4" t="n">
        <v>0</v>
      </c>
      <c r="F292" s="4" t="n">
        <v>0</v>
      </c>
      <c r="G292" s="5" t="n">
        <f aca="false">LOOKUP(B292,'WOE &amp; IV'!$B$5:$B$9,'WOE &amp; IV'!$H$5:$H$9)</f>
        <v>0.218255430312074</v>
      </c>
      <c r="H292" s="5" t="n">
        <f aca="false">LOOKUP(C292,'WOE &amp; IV'!$B$14:$B$18,'WOE &amp; IV'!$H$14:$H$18)</f>
        <v>0.149360747248786</v>
      </c>
      <c r="I292" s="5" t="n">
        <f aca="false">LOOKUP(D292,'WOE &amp; IV'!$B$23:$B$26,'WOE &amp; IV'!$H$23:$H$26)</f>
        <v>0.552846198833581</v>
      </c>
      <c r="J292" s="5" t="n">
        <f aca="false">LOOKUP(E292,'WOE &amp; IV'!$B$31:$B$34,'WOE &amp; IV'!$H$31:$H$34)</f>
        <v>0.255618819166126</v>
      </c>
      <c r="K292" s="5" t="n">
        <f aca="false">Model!$B$4+Model!$B$5*G292+Model!$B$6*H292+Model!$B$7*I292+Model!$B$8*J292</f>
        <v>-2.60121388102613</v>
      </c>
      <c r="L292" s="6" t="n">
        <f aca="false">IF(F292=1,LN(M292),LN(1-M292))</f>
        <v>-0.0715608135507159</v>
      </c>
      <c r="M292" s="6" t="n">
        <f aca="false">1/(1+EXP(-K292))</f>
        <v>0.0690603378729707</v>
      </c>
    </row>
    <row r="293" customFormat="false" ht="15" hidden="false" customHeight="false" outlineLevel="0" collapsed="false">
      <c r="A293" s="4" t="n">
        <v>292</v>
      </c>
      <c r="B293" s="4" t="n">
        <v>48.8</v>
      </c>
      <c r="C293" s="4" t="n">
        <v>120</v>
      </c>
      <c r="D293" s="4" t="n">
        <v>1</v>
      </c>
      <c r="E293" s="4" t="n">
        <v>0</v>
      </c>
      <c r="F293" s="4" t="n">
        <v>0</v>
      </c>
      <c r="G293" s="5" t="n">
        <f aca="false">LOOKUP(B293,'WOE &amp; IV'!$B$5:$B$9,'WOE &amp; IV'!$H$5:$H$9)</f>
        <v>0.218255430312074</v>
      </c>
      <c r="H293" s="5" t="n">
        <f aca="false">LOOKUP(C293,'WOE &amp; IV'!$B$14:$B$18,'WOE &amp; IV'!$H$14:$H$18)</f>
        <v>0.149360747248786</v>
      </c>
      <c r="I293" s="5" t="n">
        <f aca="false">LOOKUP(D293,'WOE &amp; IV'!$B$23:$B$26,'WOE &amp; IV'!$H$23:$H$26)</f>
        <v>-0.479121632008246</v>
      </c>
      <c r="J293" s="5" t="n">
        <f aca="false">LOOKUP(E293,'WOE &amp; IV'!$B$31:$B$34,'WOE &amp; IV'!$H$31:$H$34)</f>
        <v>0.255618819166126</v>
      </c>
      <c r="K293" s="5" t="n">
        <f aca="false">Model!$B$4+Model!$B$5*G293+Model!$B$6*H293+Model!$B$7*I293+Model!$B$8*J293</f>
        <v>-1.33550533649863</v>
      </c>
      <c r="L293" s="6" t="n">
        <f aca="false">IF(F293=1,LN(M293),LN(1-M293))</f>
        <v>-0.233509815948069</v>
      </c>
      <c r="M293" s="6" t="n">
        <f aca="false">1/(1+EXP(-K293))</f>
        <v>0.208250176073051</v>
      </c>
    </row>
    <row r="294" customFormat="false" ht="15" hidden="false" customHeight="false" outlineLevel="0" collapsed="false">
      <c r="A294" s="4" t="n">
        <v>293</v>
      </c>
      <c r="B294" s="4" t="n">
        <v>81.8</v>
      </c>
      <c r="C294" s="4" t="n">
        <v>38</v>
      </c>
      <c r="D294" s="4" t="n">
        <v>0</v>
      </c>
      <c r="E294" s="4" t="n">
        <v>0</v>
      </c>
      <c r="F294" s="4" t="n">
        <v>0</v>
      </c>
      <c r="G294" s="5" t="n">
        <f aca="false">LOOKUP(B294,'WOE &amp; IV'!$B$5:$B$9,'WOE &amp; IV'!$H$5:$H$9)</f>
        <v>-0.907531990639555</v>
      </c>
      <c r="H294" s="5" t="n">
        <f aca="false">LOOKUP(C294,'WOE &amp; IV'!$B$14:$B$18,'WOE &amp; IV'!$H$14:$H$18)</f>
        <v>-0.18579367675035</v>
      </c>
      <c r="I294" s="5" t="n">
        <f aca="false">LOOKUP(D294,'WOE &amp; IV'!$B$23:$B$26,'WOE &amp; IV'!$H$23:$H$26)</f>
        <v>0.552846198833581</v>
      </c>
      <c r="J294" s="5" t="n">
        <f aca="false">LOOKUP(E294,'WOE &amp; IV'!$B$31:$B$34,'WOE &amp; IV'!$H$31:$H$34)</f>
        <v>0.255618819166126</v>
      </c>
      <c r="K294" s="5" t="n">
        <f aca="false">Model!$B$4+Model!$B$5*G294+Model!$B$6*H294+Model!$B$7*I294+Model!$B$8*J294</f>
        <v>-0.840985009345414</v>
      </c>
      <c r="L294" s="6" t="n">
        <f aca="false">IF(F294=1,LN(M294),LN(1-M294))</f>
        <v>-0.358572987239039</v>
      </c>
      <c r="M294" s="6" t="n">
        <f aca="false">1/(1+EXP(-K294))</f>
        <v>0.301327370208653</v>
      </c>
    </row>
    <row r="295" customFormat="false" ht="15" hidden="false" customHeight="false" outlineLevel="0" collapsed="false">
      <c r="A295" s="4" t="n">
        <v>294</v>
      </c>
      <c r="B295" s="4" t="n">
        <v>0</v>
      </c>
      <c r="C295" s="4" t="n">
        <v>216</v>
      </c>
      <c r="D295" s="4" t="n">
        <v>0</v>
      </c>
      <c r="E295" s="4" t="n">
        <v>1</v>
      </c>
      <c r="F295" s="4" t="n">
        <v>0</v>
      </c>
      <c r="G295" s="5" t="n">
        <f aca="false">LOOKUP(B295,'WOE &amp; IV'!$B$5:$B$9,'WOE &amp; IV'!$H$5:$H$9)</f>
        <v>1.45548484153941</v>
      </c>
      <c r="H295" s="5" t="n">
        <f aca="false">LOOKUP(C295,'WOE &amp; IV'!$B$14:$B$18,'WOE &amp; IV'!$H$14:$H$18)</f>
        <v>0.149360747248786</v>
      </c>
      <c r="I295" s="5" t="n">
        <f aca="false">LOOKUP(D295,'WOE &amp; IV'!$B$23:$B$26,'WOE &amp; IV'!$H$23:$H$26)</f>
        <v>0.552846198833581</v>
      </c>
      <c r="J295" s="5" t="n">
        <f aca="false">LOOKUP(E295,'WOE &amp; IV'!$B$31:$B$34,'WOE &amp; IV'!$H$31:$H$34)</f>
        <v>-0.102296734208726</v>
      </c>
      <c r="K295" s="5" t="n">
        <f aca="false">Model!$B$4+Model!$B$5*G295+Model!$B$6*H295+Model!$B$7*I295+Model!$B$8*J295</f>
        <v>-3.60109611603914</v>
      </c>
      <c r="L295" s="6" t="n">
        <f aca="false">IF(F295=1,LN(M295),LN(1-M295))</f>
        <v>-0.0269279551643663</v>
      </c>
      <c r="M295" s="6" t="n">
        <f aca="false">1/(1+EXP(-K295))</f>
        <v>0.0265686302988493</v>
      </c>
    </row>
    <row r="296" customFormat="false" ht="15" hidden="false" customHeight="false" outlineLevel="0" collapsed="false">
      <c r="A296" s="4" t="n">
        <v>295</v>
      </c>
      <c r="B296" s="4" t="n">
        <v>39.1</v>
      </c>
      <c r="C296" s="4" t="n">
        <v>25</v>
      </c>
      <c r="D296" s="4" t="n">
        <v>0</v>
      </c>
      <c r="E296" s="4" t="n">
        <v>1</v>
      </c>
      <c r="F296" s="4" t="n">
        <v>0</v>
      </c>
      <c r="G296" s="5" t="n">
        <f aca="false">LOOKUP(B296,'WOE &amp; IV'!$B$5:$B$9,'WOE &amp; IV'!$H$5:$H$9)</f>
        <v>0.218255430312074</v>
      </c>
      <c r="H296" s="5" t="n">
        <f aca="false">LOOKUP(C296,'WOE &amp; IV'!$B$14:$B$18,'WOE &amp; IV'!$H$14:$H$18)</f>
        <v>-0.18579367675035</v>
      </c>
      <c r="I296" s="5" t="n">
        <f aca="false">LOOKUP(D296,'WOE &amp; IV'!$B$23:$B$26,'WOE &amp; IV'!$H$23:$H$26)</f>
        <v>0.552846198833581</v>
      </c>
      <c r="J296" s="5" t="n">
        <f aca="false">LOOKUP(E296,'WOE &amp; IV'!$B$31:$B$34,'WOE &amp; IV'!$H$31:$H$34)</f>
        <v>-0.102296734208726</v>
      </c>
      <c r="K296" s="5" t="n">
        <f aca="false">Model!$B$4+Model!$B$5*G296+Model!$B$6*H296+Model!$B$7*I296+Model!$B$8*J296</f>
        <v>-1.71257522515303</v>
      </c>
      <c r="L296" s="6" t="n">
        <f aca="false">IF(F296=1,LN(M296),LN(1-M296))</f>
        <v>-0.165853890768698</v>
      </c>
      <c r="M296" s="6" t="n">
        <f aca="false">1/(1+EXP(-K296))</f>
        <v>0.152829995494673</v>
      </c>
    </row>
    <row r="297" customFormat="false" ht="15" hidden="false" customHeight="false" outlineLevel="0" collapsed="false">
      <c r="A297" s="4" t="n">
        <v>296</v>
      </c>
      <c r="B297" s="4" t="n">
        <v>49.4</v>
      </c>
      <c r="C297" s="4" t="n">
        <v>246</v>
      </c>
      <c r="D297" s="4" t="n">
        <v>0</v>
      </c>
      <c r="E297" s="4" t="n">
        <v>0</v>
      </c>
      <c r="F297" s="4" t="n">
        <v>0</v>
      </c>
      <c r="G297" s="5" t="n">
        <f aca="false">LOOKUP(B297,'WOE &amp; IV'!$B$5:$B$9,'WOE &amp; IV'!$H$5:$H$9)</f>
        <v>0.218255430312074</v>
      </c>
      <c r="H297" s="5" t="n">
        <f aca="false">LOOKUP(C297,'WOE &amp; IV'!$B$14:$B$18,'WOE &amp; IV'!$H$14:$H$18)</f>
        <v>1.40669467736998</v>
      </c>
      <c r="I297" s="5" t="n">
        <f aca="false">LOOKUP(D297,'WOE &amp; IV'!$B$23:$B$26,'WOE &amp; IV'!$H$23:$H$26)</f>
        <v>0.552846198833581</v>
      </c>
      <c r="J297" s="5" t="n">
        <f aca="false">LOOKUP(E297,'WOE &amp; IV'!$B$31:$B$34,'WOE &amp; IV'!$H$31:$H$34)</f>
        <v>0.255618819166126</v>
      </c>
      <c r="K297" s="5" t="n">
        <f aca="false">Model!$B$4+Model!$B$5*G297+Model!$B$6*H297+Model!$B$7*I297+Model!$B$8*J297</f>
        <v>-4.34274710763699</v>
      </c>
      <c r="L297" s="6" t="n">
        <f aca="false">IF(F297=1,LN(M297),LN(1-M297))</f>
        <v>-0.0129169800569538</v>
      </c>
      <c r="M297" s="6" t="n">
        <f aca="false">1/(1+EXP(-K297))</f>
        <v>0.0128339139093017</v>
      </c>
    </row>
    <row r="298" customFormat="false" ht="15" hidden="false" customHeight="false" outlineLevel="0" collapsed="false">
      <c r="A298" s="4" t="n">
        <v>297</v>
      </c>
      <c r="B298" s="4" t="n">
        <v>52.4</v>
      </c>
      <c r="C298" s="4" t="n">
        <v>116</v>
      </c>
      <c r="D298" s="4" t="n">
        <v>1</v>
      </c>
      <c r="E298" s="4" t="n">
        <v>1</v>
      </c>
      <c r="F298" s="4" t="n">
        <v>0</v>
      </c>
      <c r="G298" s="5" t="n">
        <f aca="false">LOOKUP(B298,'WOE &amp; IV'!$B$5:$B$9,'WOE &amp; IV'!$H$5:$H$9)</f>
        <v>0.218255430312074</v>
      </c>
      <c r="H298" s="5" t="n">
        <f aca="false">LOOKUP(C298,'WOE &amp; IV'!$B$14:$B$18,'WOE &amp; IV'!$H$14:$H$18)</f>
        <v>-0.171825195660813</v>
      </c>
      <c r="I298" s="5" t="n">
        <f aca="false">LOOKUP(D298,'WOE &amp; IV'!$B$23:$B$26,'WOE &amp; IV'!$H$23:$H$26)</f>
        <v>-0.479121632008246</v>
      </c>
      <c r="J298" s="5" t="n">
        <f aca="false">LOOKUP(E298,'WOE &amp; IV'!$B$31:$B$34,'WOE &amp; IV'!$H$31:$H$34)</f>
        <v>-0.102296734208726</v>
      </c>
      <c r="K298" s="5" t="n">
        <f aca="false">Model!$B$4+Model!$B$5*G298+Model!$B$6*H298+Model!$B$7*I298+Model!$B$8*J298</f>
        <v>-0.466214423782645</v>
      </c>
      <c r="L298" s="6" t="n">
        <f aca="false">IF(F298=1,LN(M298),LN(1-M298))</f>
        <v>-0.486966902173525</v>
      </c>
      <c r="M298" s="6" t="n">
        <f aca="false">1/(1+EXP(-K298))</f>
        <v>0.385512629195571</v>
      </c>
    </row>
    <row r="299" customFormat="false" ht="15" hidden="false" customHeight="false" outlineLevel="0" collapsed="false">
      <c r="A299" s="4" t="n">
        <v>298</v>
      </c>
      <c r="B299" s="4" t="n">
        <v>35.7</v>
      </c>
      <c r="C299" s="4" t="n">
        <v>73</v>
      </c>
      <c r="D299" s="4" t="n">
        <v>0</v>
      </c>
      <c r="E299" s="4" t="n">
        <v>1</v>
      </c>
      <c r="F299" s="4" t="n">
        <v>0</v>
      </c>
      <c r="G299" s="5" t="n">
        <f aca="false">LOOKUP(B299,'WOE &amp; IV'!$B$5:$B$9,'WOE &amp; IV'!$H$5:$H$9)</f>
        <v>0.218255430312074</v>
      </c>
      <c r="H299" s="5" t="n">
        <f aca="false">LOOKUP(C299,'WOE &amp; IV'!$B$14:$B$18,'WOE &amp; IV'!$H$14:$H$18)</f>
        <v>-0.171825195660813</v>
      </c>
      <c r="I299" s="5" t="n">
        <f aca="false">LOOKUP(D299,'WOE &amp; IV'!$B$23:$B$26,'WOE &amp; IV'!$H$23:$H$26)</f>
        <v>0.552846198833581</v>
      </c>
      <c r="J299" s="5" t="n">
        <f aca="false">LOOKUP(E299,'WOE &amp; IV'!$B$31:$B$34,'WOE &amp; IV'!$H$31:$H$34)</f>
        <v>-0.102296734208726</v>
      </c>
      <c r="K299" s="5" t="n">
        <f aca="false">Model!$B$4+Model!$B$5*G299+Model!$B$6*H299+Model!$B$7*I299+Model!$B$8*J299</f>
        <v>-1.73192296831015</v>
      </c>
      <c r="L299" s="6" t="n">
        <f aca="false">IF(F299=1,LN(M299),LN(1-M299))</f>
        <v>-0.162921100069835</v>
      </c>
      <c r="M299" s="6" t="n">
        <f aca="false">1/(1+EXP(-K299))</f>
        <v>0.150341776255468</v>
      </c>
    </row>
    <row r="300" customFormat="false" ht="15" hidden="false" customHeight="false" outlineLevel="0" collapsed="false">
      <c r="A300" s="4" t="n">
        <v>299</v>
      </c>
      <c r="B300" s="4" t="n">
        <v>1.1</v>
      </c>
      <c r="C300" s="4" t="n">
        <v>82</v>
      </c>
      <c r="D300" s="4" t="n">
        <v>0</v>
      </c>
      <c r="E300" s="4" t="n">
        <v>2</v>
      </c>
      <c r="F300" s="4" t="n">
        <v>0</v>
      </c>
      <c r="G300" s="5" t="n">
        <f aca="false">LOOKUP(B300,'WOE &amp; IV'!$B$5:$B$9,'WOE &amp; IV'!$H$5:$H$9)</f>
        <v>1.45548484153941</v>
      </c>
      <c r="H300" s="5" t="n">
        <f aca="false">LOOKUP(C300,'WOE &amp; IV'!$B$14:$B$18,'WOE &amp; IV'!$H$14:$H$18)</f>
        <v>-0.171825195660813</v>
      </c>
      <c r="I300" s="5" t="n">
        <f aca="false">LOOKUP(D300,'WOE &amp; IV'!$B$23:$B$26,'WOE &amp; IV'!$H$23:$H$26)</f>
        <v>0.552846198833581</v>
      </c>
      <c r="J300" s="5" t="n">
        <f aca="false">LOOKUP(E300,'WOE &amp; IV'!$B$31:$B$34,'WOE &amp; IV'!$H$31:$H$34)</f>
        <v>-0.0820085521567092</v>
      </c>
      <c r="K300" s="5" t="n">
        <f aca="false">Model!$B$4+Model!$B$5*G300+Model!$B$6*H300+Model!$B$7*I300+Model!$B$8*J300</f>
        <v>-3.18027919279234</v>
      </c>
      <c r="L300" s="6" t="n">
        <f aca="false">IF(F300=1,LN(M300),LN(1-M300))</f>
        <v>-0.0407330750405906</v>
      </c>
      <c r="M300" s="6" t="n">
        <f aca="false">1/(1+EXP(-K300))</f>
        <v>0.0399146335042061</v>
      </c>
    </row>
    <row r="301" customFormat="false" ht="15" hidden="false" customHeight="false" outlineLevel="0" collapsed="false">
      <c r="A301" s="4" t="n">
        <v>300</v>
      </c>
      <c r="B301" s="4" t="n">
        <v>53.2</v>
      </c>
      <c r="C301" s="4" t="n">
        <v>106</v>
      </c>
      <c r="D301" s="4" t="n">
        <v>0</v>
      </c>
      <c r="E301" s="4" t="n">
        <v>2</v>
      </c>
      <c r="F301" s="4" t="n">
        <v>0</v>
      </c>
      <c r="G301" s="5" t="n">
        <f aca="false">LOOKUP(B301,'WOE &amp; IV'!$B$5:$B$9,'WOE &amp; IV'!$H$5:$H$9)</f>
        <v>0.218255430312074</v>
      </c>
      <c r="H301" s="5" t="n">
        <f aca="false">LOOKUP(C301,'WOE &amp; IV'!$B$14:$B$18,'WOE &amp; IV'!$H$14:$H$18)</f>
        <v>-0.171825195660813</v>
      </c>
      <c r="I301" s="5" t="n">
        <f aca="false">LOOKUP(D301,'WOE &amp; IV'!$B$23:$B$26,'WOE &amp; IV'!$H$23:$H$26)</f>
        <v>0.552846198833581</v>
      </c>
      <c r="J301" s="5" t="n">
        <f aca="false">LOOKUP(E301,'WOE &amp; IV'!$B$31:$B$34,'WOE &amp; IV'!$H$31:$H$34)</f>
        <v>-0.0820085521567092</v>
      </c>
      <c r="K301" s="5" t="n">
        <f aca="false">Model!$B$4+Model!$B$5*G301+Model!$B$6*H301+Model!$B$7*I301+Model!$B$8*J301</f>
        <v>-1.75598069458743</v>
      </c>
      <c r="L301" s="6" t="n">
        <f aca="false">IF(F301=1,LN(M301),LN(1-M301))</f>
        <v>-0.159340977938033</v>
      </c>
      <c r="M301" s="6" t="n">
        <f aca="false">1/(1+EXP(-K301))</f>
        <v>0.147294444388917</v>
      </c>
    </row>
    <row r="302" customFormat="false" ht="15" hidden="false" customHeight="false" outlineLevel="0" collapsed="false">
      <c r="A302" s="4" t="n">
        <v>301</v>
      </c>
      <c r="B302" s="4" t="n">
        <v>88.2</v>
      </c>
      <c r="C302" s="4" t="n">
        <v>147</v>
      </c>
      <c r="D302" s="4" t="n">
        <v>0</v>
      </c>
      <c r="E302" s="4" t="n">
        <v>3</v>
      </c>
      <c r="F302" s="4" t="n">
        <v>1</v>
      </c>
      <c r="G302" s="5" t="n">
        <f aca="false">LOOKUP(B302,'WOE &amp; IV'!$B$5:$B$9,'WOE &amp; IV'!$H$5:$H$9)</f>
        <v>-0.907531990639555</v>
      </c>
      <c r="H302" s="5" t="n">
        <f aca="false">LOOKUP(C302,'WOE &amp; IV'!$B$14:$B$18,'WOE &amp; IV'!$H$14:$H$18)</f>
        <v>0.149360747248786</v>
      </c>
      <c r="I302" s="5" t="n">
        <f aca="false">LOOKUP(D302,'WOE &amp; IV'!$B$23:$B$26,'WOE &amp; IV'!$H$23:$H$26)</f>
        <v>0.552846198833581</v>
      </c>
      <c r="J302" s="5" t="n">
        <f aca="false">LOOKUP(E302,'WOE &amp; IV'!$B$31:$B$34,'WOE &amp; IV'!$H$31:$H$34)</f>
        <v>-0.0820085521567092</v>
      </c>
      <c r="K302" s="5" t="n">
        <f aca="false">Model!$B$4+Model!$B$5*G302+Model!$B$6*H302+Model!$B$7*I302+Model!$B$8*J302</f>
        <v>-0.904848865112</v>
      </c>
      <c r="L302" s="6" t="n">
        <f aca="false">IF(F302=1,LN(M302),LN(1-M302))</f>
        <v>-1.2446035871328</v>
      </c>
      <c r="M302" s="6" t="n">
        <f aca="false">1/(1+EXP(-K302))</f>
        <v>0.288055074238709</v>
      </c>
    </row>
    <row r="303" customFormat="false" ht="15" hidden="false" customHeight="false" outlineLevel="0" collapsed="false">
      <c r="A303" s="4" t="n">
        <v>302</v>
      </c>
      <c r="B303" s="4" t="n">
        <v>6.7</v>
      </c>
      <c r="C303" s="4" t="n">
        <v>16</v>
      </c>
      <c r="D303" s="4" t="n">
        <v>1</v>
      </c>
      <c r="E303" s="4" t="n">
        <v>1</v>
      </c>
      <c r="F303" s="4" t="n">
        <v>1</v>
      </c>
      <c r="G303" s="5" t="n">
        <f aca="false">LOOKUP(B303,'WOE &amp; IV'!$B$5:$B$9,'WOE &amp; IV'!$H$5:$H$9)</f>
        <v>1.45548484153941</v>
      </c>
      <c r="H303" s="5" t="n">
        <f aca="false">LOOKUP(C303,'WOE &amp; IV'!$B$14:$B$18,'WOE &amp; IV'!$H$14:$H$18)</f>
        <v>-0.498509425915863</v>
      </c>
      <c r="I303" s="5" t="n">
        <f aca="false">LOOKUP(D303,'WOE &amp; IV'!$B$23:$B$26,'WOE &amp; IV'!$H$23:$H$26)</f>
        <v>-0.479121632008246</v>
      </c>
      <c r="J303" s="5" t="n">
        <f aca="false">LOOKUP(E303,'WOE &amp; IV'!$B$31:$B$34,'WOE &amp; IV'!$H$31:$H$34)</f>
        <v>-0.102296734208726</v>
      </c>
      <c r="K303" s="5" t="n">
        <f aca="false">Model!$B$4+Model!$B$5*G303+Model!$B$6*H303+Model!$B$7*I303+Model!$B$8*J303</f>
        <v>-1.43802259466128</v>
      </c>
      <c r="L303" s="6" t="n">
        <f aca="false">IF(F303=1,LN(M303),LN(1-M303))</f>
        <v>-1.65103235161873</v>
      </c>
      <c r="M303" s="6" t="n">
        <f aca="false">1/(1+EXP(-K303))</f>
        <v>0.191851747890087</v>
      </c>
    </row>
    <row r="304" customFormat="false" ht="15" hidden="false" customHeight="false" outlineLevel="0" collapsed="false">
      <c r="A304" s="4" t="n">
        <v>303</v>
      </c>
      <c r="B304" s="4" t="n">
        <v>66.6</v>
      </c>
      <c r="C304" s="4" t="n">
        <v>52</v>
      </c>
      <c r="D304" s="4" t="n">
        <v>1</v>
      </c>
      <c r="E304" s="4" t="n">
        <v>1</v>
      </c>
      <c r="F304" s="4" t="n">
        <v>0</v>
      </c>
      <c r="G304" s="5" t="n">
        <f aca="false">LOOKUP(B304,'WOE &amp; IV'!$B$5:$B$9,'WOE &amp; IV'!$H$5:$H$9)</f>
        <v>-0.907531990639555</v>
      </c>
      <c r="H304" s="5" t="n">
        <f aca="false">LOOKUP(C304,'WOE &amp; IV'!$B$14:$B$18,'WOE &amp; IV'!$H$14:$H$18)</f>
        <v>-0.18579367675035</v>
      </c>
      <c r="I304" s="5" t="n">
        <f aca="false">LOOKUP(D304,'WOE &amp; IV'!$B$23:$B$26,'WOE &amp; IV'!$H$23:$H$26)</f>
        <v>-0.479121632008246</v>
      </c>
      <c r="J304" s="5" t="n">
        <f aca="false">LOOKUP(E304,'WOE &amp; IV'!$B$31:$B$34,'WOE &amp; IV'!$H$31:$H$34)</f>
        <v>-0.102296734208726</v>
      </c>
      <c r="K304" s="5" t="n">
        <f aca="false">Model!$B$4+Model!$B$5*G304+Model!$B$6*H304+Model!$B$7*I304+Model!$B$8*J304</f>
        <v>0.849139798373987</v>
      </c>
      <c r="L304" s="6" t="n">
        <f aca="false">IF(F304=1,LN(M304),LN(1-M304))</f>
        <v>-1.2052625170664</v>
      </c>
      <c r="M304" s="6" t="n">
        <f aca="false">1/(1+EXP(-K304))</f>
        <v>0.700386664425525</v>
      </c>
    </row>
    <row r="305" customFormat="false" ht="15" hidden="false" customHeight="false" outlineLevel="0" collapsed="false">
      <c r="A305" s="4" t="n">
        <v>304</v>
      </c>
      <c r="B305" s="4" t="n">
        <v>36.8</v>
      </c>
      <c r="C305" s="4" t="n">
        <v>104</v>
      </c>
      <c r="D305" s="4" t="n">
        <v>0</v>
      </c>
      <c r="E305" s="4" t="n">
        <v>0</v>
      </c>
      <c r="F305" s="4" t="n">
        <v>1</v>
      </c>
      <c r="G305" s="5" t="n">
        <f aca="false">LOOKUP(B305,'WOE &amp; IV'!$B$5:$B$9,'WOE &amp; IV'!$H$5:$H$9)</f>
        <v>0.218255430312074</v>
      </c>
      <c r="H305" s="5" t="n">
        <f aca="false">LOOKUP(C305,'WOE &amp; IV'!$B$14:$B$18,'WOE &amp; IV'!$H$14:$H$18)</f>
        <v>-0.171825195660813</v>
      </c>
      <c r="I305" s="5" t="n">
        <f aca="false">LOOKUP(D305,'WOE &amp; IV'!$B$23:$B$26,'WOE &amp; IV'!$H$23:$H$26)</f>
        <v>0.552846198833581</v>
      </c>
      <c r="J305" s="5" t="n">
        <f aca="false">LOOKUP(E305,'WOE &amp; IV'!$B$31:$B$34,'WOE &amp; IV'!$H$31:$H$34)</f>
        <v>0.255618819166126</v>
      </c>
      <c r="K305" s="5" t="n">
        <f aca="false">Model!$B$4+Model!$B$5*G305+Model!$B$6*H305+Model!$B$7*I305+Model!$B$8*J305</f>
        <v>-2.15633923150205</v>
      </c>
      <c r="L305" s="6" t="n">
        <f aca="false">IF(F305=1,LN(M305),LN(1-M305))</f>
        <v>-2.26586432920817</v>
      </c>
      <c r="M305" s="6" t="n">
        <f aca="false">1/(1+EXP(-K305))</f>
        <v>0.103740329981978</v>
      </c>
    </row>
    <row r="306" customFormat="false" ht="15" hidden="false" customHeight="false" outlineLevel="0" collapsed="false">
      <c r="A306" s="4" t="n">
        <v>305</v>
      </c>
      <c r="B306" s="4" t="n">
        <v>43.5</v>
      </c>
      <c r="C306" s="4" t="n">
        <v>221</v>
      </c>
      <c r="D306" s="4" t="n">
        <v>0</v>
      </c>
      <c r="E306" s="4" t="n">
        <v>0</v>
      </c>
      <c r="F306" s="4" t="n">
        <v>0</v>
      </c>
      <c r="G306" s="5" t="n">
        <f aca="false">LOOKUP(B306,'WOE &amp; IV'!$B$5:$B$9,'WOE &amp; IV'!$H$5:$H$9)</f>
        <v>0.218255430312074</v>
      </c>
      <c r="H306" s="5" t="n">
        <f aca="false">LOOKUP(C306,'WOE &amp; IV'!$B$14:$B$18,'WOE &amp; IV'!$H$14:$H$18)</f>
        <v>0.149360747248786</v>
      </c>
      <c r="I306" s="5" t="n">
        <f aca="false">LOOKUP(D306,'WOE &amp; IV'!$B$23:$B$26,'WOE &amp; IV'!$H$23:$H$26)</f>
        <v>0.552846198833581</v>
      </c>
      <c r="J306" s="5" t="n">
        <f aca="false">LOOKUP(E306,'WOE &amp; IV'!$B$31:$B$34,'WOE &amp; IV'!$H$31:$H$34)</f>
        <v>0.255618819166126</v>
      </c>
      <c r="K306" s="5" t="n">
        <f aca="false">Model!$B$4+Model!$B$5*G306+Model!$B$6*H306+Model!$B$7*I306+Model!$B$8*J306</f>
        <v>-2.60121388102613</v>
      </c>
      <c r="L306" s="6" t="n">
        <f aca="false">IF(F306=1,LN(M306),LN(1-M306))</f>
        <v>-0.0715608135507159</v>
      </c>
      <c r="M306" s="6" t="n">
        <f aca="false">1/(1+EXP(-K306))</f>
        <v>0.0690603378729707</v>
      </c>
    </row>
    <row r="307" customFormat="false" ht="15" hidden="false" customHeight="false" outlineLevel="0" collapsed="false">
      <c r="A307" s="4" t="n">
        <v>306</v>
      </c>
      <c r="B307" s="4" t="n">
        <v>18.7</v>
      </c>
      <c r="C307" s="4" t="n">
        <v>216</v>
      </c>
      <c r="D307" s="4" t="n">
        <v>0</v>
      </c>
      <c r="E307" s="4" t="n">
        <v>1</v>
      </c>
      <c r="F307" s="4" t="n">
        <v>1</v>
      </c>
      <c r="G307" s="5" t="n">
        <f aca="false">LOOKUP(B307,'WOE &amp; IV'!$B$5:$B$9,'WOE &amp; IV'!$H$5:$H$9)</f>
        <v>0.721515666459208</v>
      </c>
      <c r="H307" s="5" t="n">
        <f aca="false">LOOKUP(C307,'WOE &amp; IV'!$B$14:$B$18,'WOE &amp; IV'!$H$14:$H$18)</f>
        <v>0.149360747248786</v>
      </c>
      <c r="I307" s="5" t="n">
        <f aca="false">LOOKUP(D307,'WOE &amp; IV'!$B$23:$B$26,'WOE &amp; IV'!$H$23:$H$26)</f>
        <v>0.552846198833581</v>
      </c>
      <c r="J307" s="5" t="n">
        <f aca="false">LOOKUP(E307,'WOE &amp; IV'!$B$31:$B$34,'WOE &amp; IV'!$H$31:$H$34)</f>
        <v>-0.102296734208726</v>
      </c>
      <c r="K307" s="5" t="n">
        <f aca="false">Model!$B$4+Model!$B$5*G307+Model!$B$6*H307+Model!$B$7*I307+Model!$B$8*J307</f>
        <v>-2.75615080168681</v>
      </c>
      <c r="L307" s="6" t="n">
        <f aca="false">IF(F307=1,LN(M307),LN(1-M307))</f>
        <v>-2.81774987601073</v>
      </c>
      <c r="M307" s="6" t="n">
        <f aca="false">1/(1+EXP(-K307))</f>
        <v>0.0597402144779439</v>
      </c>
    </row>
    <row r="308" customFormat="false" ht="15" hidden="false" customHeight="false" outlineLevel="0" collapsed="false">
      <c r="A308" s="4" t="n">
        <v>307</v>
      </c>
      <c r="B308" s="4" t="n">
        <v>36.6</v>
      </c>
      <c r="C308" s="4" t="n">
        <v>281</v>
      </c>
      <c r="D308" s="4" t="n">
        <v>1</v>
      </c>
      <c r="E308" s="4" t="n">
        <v>0</v>
      </c>
      <c r="F308" s="4" t="n">
        <v>0</v>
      </c>
      <c r="G308" s="5" t="n">
        <f aca="false">LOOKUP(B308,'WOE &amp; IV'!$B$5:$B$9,'WOE &amp; IV'!$H$5:$H$9)</f>
        <v>0.218255430312074</v>
      </c>
      <c r="H308" s="5" t="n">
        <f aca="false">LOOKUP(C308,'WOE &amp; IV'!$B$14:$B$18,'WOE &amp; IV'!$H$14:$H$18)</f>
        <v>1.40669467736998</v>
      </c>
      <c r="I308" s="5" t="n">
        <f aca="false">LOOKUP(D308,'WOE &amp; IV'!$B$23:$B$26,'WOE &amp; IV'!$H$23:$H$26)</f>
        <v>-0.479121632008246</v>
      </c>
      <c r="J308" s="5" t="n">
        <f aca="false">LOOKUP(E308,'WOE &amp; IV'!$B$31:$B$34,'WOE &amp; IV'!$H$31:$H$34)</f>
        <v>0.255618819166126</v>
      </c>
      <c r="K308" s="5" t="n">
        <f aca="false">Model!$B$4+Model!$B$5*G308+Model!$B$6*H308+Model!$B$7*I308+Model!$B$8*J308</f>
        <v>-3.07703856310949</v>
      </c>
      <c r="L308" s="6" t="n">
        <f aca="false">IF(F308=1,LN(M308),LN(1-M308))</f>
        <v>-0.0450647226742047</v>
      </c>
      <c r="M308" s="6" t="n">
        <f aca="false">1/(1+EXP(-K308))</f>
        <v>0.044064390878152</v>
      </c>
    </row>
    <row r="309" customFormat="false" ht="15" hidden="false" customHeight="false" outlineLevel="0" collapsed="false">
      <c r="A309" s="4" t="n">
        <v>308</v>
      </c>
      <c r="B309" s="4" t="n">
        <v>77.5</v>
      </c>
      <c r="C309" s="4" t="n">
        <v>209</v>
      </c>
      <c r="D309" s="4" t="n">
        <v>2</v>
      </c>
      <c r="E309" s="4" t="n">
        <v>0</v>
      </c>
      <c r="F309" s="4" t="n">
        <v>1</v>
      </c>
      <c r="G309" s="5" t="n">
        <f aca="false">LOOKUP(B309,'WOE &amp; IV'!$B$5:$B$9,'WOE &amp; IV'!$H$5:$H$9)</f>
        <v>-0.907531990639555</v>
      </c>
      <c r="H309" s="5" t="n">
        <f aca="false">LOOKUP(C309,'WOE &amp; IV'!$B$14:$B$18,'WOE &amp; IV'!$H$14:$H$18)</f>
        <v>0.149360747248786</v>
      </c>
      <c r="I309" s="5" t="n">
        <f aca="false">LOOKUP(D309,'WOE &amp; IV'!$B$23:$B$26,'WOE &amp; IV'!$H$23:$H$26)</f>
        <v>-1.2525653595628</v>
      </c>
      <c r="J309" s="5" t="n">
        <f aca="false">LOOKUP(E309,'WOE &amp; IV'!$B$31:$B$34,'WOE &amp; IV'!$H$31:$H$34)</f>
        <v>0.255618819166126</v>
      </c>
      <c r="K309" s="5" t="n">
        <f aca="false">Model!$B$4+Model!$B$5*G309+Model!$B$6*H309+Model!$B$7*I309+Model!$B$8*J309</f>
        <v>0.909129874346545</v>
      </c>
      <c r="L309" s="6" t="n">
        <f aca="false">IF(F309=1,LN(M309),LN(1-M309))</f>
        <v>-0.338523433699242</v>
      </c>
      <c r="M309" s="6" t="n">
        <f aca="false">1/(1+EXP(-K309))</f>
        <v>0.712822075135046</v>
      </c>
    </row>
    <row r="310" customFormat="false" ht="15" hidden="false" customHeight="false" outlineLevel="0" collapsed="false">
      <c r="A310" s="4" t="n">
        <v>309</v>
      </c>
      <c r="B310" s="4" t="n">
        <v>59.6</v>
      </c>
      <c r="C310" s="4" t="n">
        <v>48</v>
      </c>
      <c r="D310" s="4" t="n">
        <v>0</v>
      </c>
      <c r="E310" s="4" t="n">
        <v>1</v>
      </c>
      <c r="F310" s="4" t="n">
        <v>0</v>
      </c>
      <c r="G310" s="5" t="n">
        <f aca="false">LOOKUP(B310,'WOE &amp; IV'!$B$5:$B$9,'WOE &amp; IV'!$H$5:$H$9)</f>
        <v>0.218255430312074</v>
      </c>
      <c r="H310" s="5" t="n">
        <f aca="false">LOOKUP(C310,'WOE &amp; IV'!$B$14:$B$18,'WOE &amp; IV'!$H$14:$H$18)</f>
        <v>-0.18579367675035</v>
      </c>
      <c r="I310" s="5" t="n">
        <f aca="false">LOOKUP(D310,'WOE &amp; IV'!$B$23:$B$26,'WOE &amp; IV'!$H$23:$H$26)</f>
        <v>0.552846198833581</v>
      </c>
      <c r="J310" s="5" t="n">
        <f aca="false">LOOKUP(E310,'WOE &amp; IV'!$B$31:$B$34,'WOE &amp; IV'!$H$31:$H$34)</f>
        <v>-0.102296734208726</v>
      </c>
      <c r="K310" s="5" t="n">
        <f aca="false">Model!$B$4+Model!$B$5*G310+Model!$B$6*H310+Model!$B$7*I310+Model!$B$8*J310</f>
        <v>-1.71257522515303</v>
      </c>
      <c r="L310" s="6" t="n">
        <f aca="false">IF(F310=1,LN(M310),LN(1-M310))</f>
        <v>-0.165853890768698</v>
      </c>
      <c r="M310" s="6" t="n">
        <f aca="false">1/(1+EXP(-K310))</f>
        <v>0.152829995494673</v>
      </c>
    </row>
    <row r="311" customFormat="false" ht="15" hidden="false" customHeight="false" outlineLevel="0" collapsed="false">
      <c r="A311" s="4" t="n">
        <v>310</v>
      </c>
      <c r="B311" s="4" t="n">
        <v>88.3</v>
      </c>
      <c r="C311" s="4" t="n">
        <v>99</v>
      </c>
      <c r="D311" s="4" t="n">
        <v>0</v>
      </c>
      <c r="E311" s="4" t="n">
        <v>0</v>
      </c>
      <c r="F311" s="4" t="n">
        <v>0</v>
      </c>
      <c r="G311" s="5" t="n">
        <f aca="false">LOOKUP(B311,'WOE &amp; IV'!$B$5:$B$9,'WOE &amp; IV'!$H$5:$H$9)</f>
        <v>-0.907531990639555</v>
      </c>
      <c r="H311" s="5" t="n">
        <f aca="false">LOOKUP(C311,'WOE &amp; IV'!$B$14:$B$18,'WOE &amp; IV'!$H$14:$H$18)</f>
        <v>-0.171825195660813</v>
      </c>
      <c r="I311" s="5" t="n">
        <f aca="false">LOOKUP(D311,'WOE &amp; IV'!$B$23:$B$26,'WOE &amp; IV'!$H$23:$H$26)</f>
        <v>0.552846198833581</v>
      </c>
      <c r="J311" s="5" t="n">
        <f aca="false">LOOKUP(E311,'WOE &amp; IV'!$B$31:$B$34,'WOE &amp; IV'!$H$31:$H$34)</f>
        <v>0.255618819166126</v>
      </c>
      <c r="K311" s="5" t="n">
        <f aca="false">Model!$B$4+Model!$B$5*G311+Model!$B$6*H311+Model!$B$7*I311+Model!$B$8*J311</f>
        <v>-0.860332752502532</v>
      </c>
      <c r="L311" s="6" t="n">
        <f aca="false">IF(F311=1,LN(M311),LN(1-M311))</f>
        <v>-0.352782285615836</v>
      </c>
      <c r="M311" s="6" t="n">
        <f aca="false">1/(1+EXP(-K311))</f>
        <v>0.297269828809644</v>
      </c>
    </row>
    <row r="312" customFormat="false" ht="15" hidden="false" customHeight="false" outlineLevel="0" collapsed="false">
      <c r="A312" s="4" t="n">
        <v>311</v>
      </c>
      <c r="B312" s="4" t="n">
        <v>74.4</v>
      </c>
      <c r="C312" s="4" t="n">
        <v>210</v>
      </c>
      <c r="D312" s="4" t="n">
        <v>0</v>
      </c>
      <c r="E312" s="4" t="n">
        <v>1</v>
      </c>
      <c r="F312" s="4" t="n">
        <v>1</v>
      </c>
      <c r="G312" s="5" t="n">
        <f aca="false">LOOKUP(B312,'WOE &amp; IV'!$B$5:$B$9,'WOE &amp; IV'!$H$5:$H$9)</f>
        <v>-0.907531990639555</v>
      </c>
      <c r="H312" s="5" t="n">
        <f aca="false">LOOKUP(C312,'WOE &amp; IV'!$B$14:$B$18,'WOE &amp; IV'!$H$14:$H$18)</f>
        <v>0.149360747248786</v>
      </c>
      <c r="I312" s="5" t="n">
        <f aca="false">LOOKUP(D312,'WOE &amp; IV'!$B$23:$B$26,'WOE &amp; IV'!$H$23:$H$26)</f>
        <v>0.552846198833581</v>
      </c>
      <c r="J312" s="5" t="n">
        <f aca="false">LOOKUP(E312,'WOE &amp; IV'!$B$31:$B$34,'WOE &amp; IV'!$H$31:$H$34)</f>
        <v>-0.102296734208726</v>
      </c>
      <c r="K312" s="5" t="n">
        <f aca="false">Model!$B$4+Model!$B$5*G312+Model!$B$6*H312+Model!$B$7*I312+Model!$B$8*J312</f>
        <v>-0.880791138834718</v>
      </c>
      <c r="L312" s="6" t="n">
        <f aca="false">IF(F312=1,LN(M312),LN(1-M312))</f>
        <v>-1.22753535937122</v>
      </c>
      <c r="M312" s="6" t="n">
        <f aca="false">1/(1+EXP(-K312))</f>
        <v>0.293013862331912</v>
      </c>
    </row>
    <row r="313" customFormat="false" ht="15" hidden="false" customHeight="false" outlineLevel="0" collapsed="false">
      <c r="A313" s="4" t="n">
        <v>312</v>
      </c>
      <c r="B313" s="4" t="n">
        <v>56</v>
      </c>
      <c r="C313" s="4" t="n">
        <v>196</v>
      </c>
      <c r="D313" s="4" t="n">
        <v>1</v>
      </c>
      <c r="E313" s="4" t="n">
        <v>3</v>
      </c>
      <c r="F313" s="4" t="n">
        <v>1</v>
      </c>
      <c r="G313" s="5" t="n">
        <f aca="false">LOOKUP(B313,'WOE &amp; IV'!$B$5:$B$9,'WOE &amp; IV'!$H$5:$H$9)</f>
        <v>0.218255430312074</v>
      </c>
      <c r="H313" s="5" t="n">
        <f aca="false">LOOKUP(C313,'WOE &amp; IV'!$B$14:$B$18,'WOE &amp; IV'!$H$14:$H$18)</f>
        <v>0.149360747248786</v>
      </c>
      <c r="I313" s="5" t="n">
        <f aca="false">LOOKUP(D313,'WOE &amp; IV'!$B$23:$B$26,'WOE &amp; IV'!$H$23:$H$26)</f>
        <v>-0.479121632008246</v>
      </c>
      <c r="J313" s="5" t="n">
        <f aca="false">LOOKUP(E313,'WOE &amp; IV'!$B$31:$B$34,'WOE &amp; IV'!$H$31:$H$34)</f>
        <v>-0.0820085521567092</v>
      </c>
      <c r="K313" s="5" t="n">
        <f aca="false">Model!$B$4+Model!$B$5*G313+Model!$B$6*H313+Model!$B$7*I313+Model!$B$8*J313</f>
        <v>-0.935146799584013</v>
      </c>
      <c r="L313" s="6" t="n">
        <f aca="false">IF(F313=1,LN(M313),LN(1-M313))</f>
        <v>-1.26626777106283</v>
      </c>
      <c r="M313" s="6" t="n">
        <f aca="false">1/(1+EXP(-K313))</f>
        <v>0.281881708045895</v>
      </c>
    </row>
    <row r="314" customFormat="false" ht="15" hidden="false" customHeight="false" outlineLevel="0" collapsed="false">
      <c r="A314" s="4" t="n">
        <v>313</v>
      </c>
      <c r="B314" s="4" t="n">
        <v>88.6</v>
      </c>
      <c r="C314" s="4" t="n">
        <v>85</v>
      </c>
      <c r="D314" s="4" t="n">
        <v>1</v>
      </c>
      <c r="E314" s="4" t="n">
        <v>1</v>
      </c>
      <c r="F314" s="4" t="n">
        <v>1</v>
      </c>
      <c r="G314" s="5" t="n">
        <f aca="false">LOOKUP(B314,'WOE &amp; IV'!$B$5:$B$9,'WOE &amp; IV'!$H$5:$H$9)</f>
        <v>-0.907531990639555</v>
      </c>
      <c r="H314" s="5" t="n">
        <f aca="false">LOOKUP(C314,'WOE &amp; IV'!$B$14:$B$18,'WOE &amp; IV'!$H$14:$H$18)</f>
        <v>-0.171825195660813</v>
      </c>
      <c r="I314" s="5" t="n">
        <f aca="false">LOOKUP(D314,'WOE &amp; IV'!$B$23:$B$26,'WOE &amp; IV'!$H$23:$H$26)</f>
        <v>-0.479121632008246</v>
      </c>
      <c r="J314" s="5" t="n">
        <f aca="false">LOOKUP(E314,'WOE &amp; IV'!$B$31:$B$34,'WOE &amp; IV'!$H$31:$H$34)</f>
        <v>-0.102296734208726</v>
      </c>
      <c r="K314" s="5" t="n">
        <f aca="false">Model!$B$4+Model!$B$5*G314+Model!$B$6*H314+Model!$B$7*I314+Model!$B$8*J314</f>
        <v>0.829792055216869</v>
      </c>
      <c r="L314" s="6" t="n">
        <f aca="false">IF(F314=1,LN(M314),LN(1-M314))</f>
        <v>-0.361958937967913</v>
      </c>
      <c r="M314" s="6" t="n">
        <f aca="false">1/(1+EXP(-K314))</f>
        <v>0.696310959197706</v>
      </c>
    </row>
    <row r="315" customFormat="false" ht="15" hidden="false" customHeight="false" outlineLevel="0" collapsed="false">
      <c r="A315" s="4" t="n">
        <v>314</v>
      </c>
      <c r="B315" s="4" t="n">
        <v>56</v>
      </c>
      <c r="C315" s="4" t="n">
        <v>144</v>
      </c>
      <c r="D315" s="4" t="n">
        <v>0</v>
      </c>
      <c r="E315" s="4" t="n">
        <v>0</v>
      </c>
      <c r="F315" s="4" t="n">
        <v>0</v>
      </c>
      <c r="G315" s="5" t="n">
        <f aca="false">LOOKUP(B315,'WOE &amp; IV'!$B$5:$B$9,'WOE &amp; IV'!$H$5:$H$9)</f>
        <v>0.218255430312074</v>
      </c>
      <c r="H315" s="5" t="n">
        <f aca="false">LOOKUP(C315,'WOE &amp; IV'!$B$14:$B$18,'WOE &amp; IV'!$H$14:$H$18)</f>
        <v>0.149360747248786</v>
      </c>
      <c r="I315" s="5" t="n">
        <f aca="false">LOOKUP(D315,'WOE &amp; IV'!$B$23:$B$26,'WOE &amp; IV'!$H$23:$H$26)</f>
        <v>0.552846198833581</v>
      </c>
      <c r="J315" s="5" t="n">
        <f aca="false">LOOKUP(E315,'WOE &amp; IV'!$B$31:$B$34,'WOE &amp; IV'!$H$31:$H$34)</f>
        <v>0.255618819166126</v>
      </c>
      <c r="K315" s="5" t="n">
        <f aca="false">Model!$B$4+Model!$B$5*G315+Model!$B$6*H315+Model!$B$7*I315+Model!$B$8*J315</f>
        <v>-2.60121388102613</v>
      </c>
      <c r="L315" s="6" t="n">
        <f aca="false">IF(F315=1,LN(M315),LN(1-M315))</f>
        <v>-0.0715608135507159</v>
      </c>
      <c r="M315" s="6" t="n">
        <f aca="false">1/(1+EXP(-K315))</f>
        <v>0.0690603378729707</v>
      </c>
    </row>
    <row r="316" customFormat="false" ht="15" hidden="false" customHeight="false" outlineLevel="0" collapsed="false">
      <c r="A316" s="4" t="n">
        <v>315</v>
      </c>
      <c r="B316" s="4" t="n">
        <v>65.7</v>
      </c>
      <c r="C316" s="4" t="n">
        <v>68</v>
      </c>
      <c r="D316" s="4" t="n">
        <v>1</v>
      </c>
      <c r="E316" s="4" t="n">
        <v>0</v>
      </c>
      <c r="F316" s="4" t="n">
        <v>0</v>
      </c>
      <c r="G316" s="5" t="n">
        <f aca="false">LOOKUP(B316,'WOE &amp; IV'!$B$5:$B$9,'WOE &amp; IV'!$H$5:$H$9)</f>
        <v>-0.907531990639555</v>
      </c>
      <c r="H316" s="5" t="n">
        <f aca="false">LOOKUP(C316,'WOE &amp; IV'!$B$14:$B$18,'WOE &amp; IV'!$H$14:$H$18)</f>
        <v>-0.171825195660813</v>
      </c>
      <c r="I316" s="5" t="n">
        <f aca="false">LOOKUP(D316,'WOE &amp; IV'!$B$23:$B$26,'WOE &amp; IV'!$H$23:$H$26)</f>
        <v>-0.479121632008246</v>
      </c>
      <c r="J316" s="5" t="n">
        <f aca="false">LOOKUP(E316,'WOE &amp; IV'!$B$31:$B$34,'WOE &amp; IV'!$H$31:$H$34)</f>
        <v>0.255618819166126</v>
      </c>
      <c r="K316" s="5" t="n">
        <f aca="false">Model!$B$4+Model!$B$5*G316+Model!$B$6*H316+Model!$B$7*I316+Model!$B$8*J316</f>
        <v>0.405375792024969</v>
      </c>
      <c r="L316" s="6" t="n">
        <f aca="false">IF(F316=1,LN(M316),LN(1-M316))</f>
        <v>-0.916237143181527</v>
      </c>
      <c r="M316" s="6" t="n">
        <f aca="false">1/(1+EXP(-K316))</f>
        <v>0.599978563948589</v>
      </c>
    </row>
    <row r="317" customFormat="false" ht="15" hidden="false" customHeight="false" outlineLevel="0" collapsed="false">
      <c r="A317" s="4" t="n">
        <v>316</v>
      </c>
      <c r="B317" s="4" t="n">
        <v>37.6</v>
      </c>
      <c r="C317" s="4" t="n">
        <v>23</v>
      </c>
      <c r="D317" s="4" t="n">
        <v>1</v>
      </c>
      <c r="E317" s="4" t="n">
        <v>0</v>
      </c>
      <c r="F317" s="4" t="n">
        <v>0</v>
      </c>
      <c r="G317" s="5" t="n">
        <f aca="false">LOOKUP(B317,'WOE &amp; IV'!$B$5:$B$9,'WOE &amp; IV'!$H$5:$H$9)</f>
        <v>0.218255430312074</v>
      </c>
      <c r="H317" s="5" t="n">
        <f aca="false">LOOKUP(C317,'WOE &amp; IV'!$B$14:$B$18,'WOE &amp; IV'!$H$14:$H$18)</f>
        <v>-0.498509425915863</v>
      </c>
      <c r="I317" s="5" t="n">
        <f aca="false">LOOKUP(D317,'WOE &amp; IV'!$B$23:$B$26,'WOE &amp; IV'!$H$23:$H$26)</f>
        <v>-0.479121632008246</v>
      </c>
      <c r="J317" s="5" t="n">
        <f aca="false">LOOKUP(E317,'WOE &amp; IV'!$B$31:$B$34,'WOE &amp; IV'!$H$31:$H$34)</f>
        <v>0.255618819166126</v>
      </c>
      <c r="K317" s="5" t="n">
        <f aca="false">Model!$B$4+Model!$B$5*G317+Model!$B$6*H317+Model!$B$7*I317+Model!$B$8*J317</f>
        <v>-0.438140359648276</v>
      </c>
      <c r="L317" s="6" t="n">
        <f aca="false">IF(F317=1,LN(M317),LN(1-M317))</f>
        <v>-0.497883359718538</v>
      </c>
      <c r="M317" s="6" t="n">
        <f aca="false">1/(1+EXP(-K317))</f>
        <v>0.392184173422913</v>
      </c>
    </row>
    <row r="318" customFormat="false" ht="15" hidden="false" customHeight="false" outlineLevel="0" collapsed="false">
      <c r="A318" s="4" t="n">
        <v>317</v>
      </c>
      <c r="B318" s="4" t="n">
        <v>46.7</v>
      </c>
      <c r="C318" s="4" t="n">
        <v>91</v>
      </c>
      <c r="D318" s="4" t="n">
        <v>3</v>
      </c>
      <c r="E318" s="4" t="n">
        <v>1</v>
      </c>
      <c r="F318" s="4" t="n">
        <v>1</v>
      </c>
      <c r="G318" s="5" t="n">
        <f aca="false">LOOKUP(B318,'WOE &amp; IV'!$B$5:$B$9,'WOE &amp; IV'!$H$5:$H$9)</f>
        <v>0.218255430312074</v>
      </c>
      <c r="H318" s="5" t="n">
        <f aca="false">LOOKUP(C318,'WOE &amp; IV'!$B$14:$B$18,'WOE &amp; IV'!$H$14:$H$18)</f>
        <v>-0.171825195660813</v>
      </c>
      <c r="I318" s="5" t="n">
        <f aca="false">LOOKUP(D318,'WOE &amp; IV'!$B$23:$B$26,'WOE &amp; IV'!$H$23:$H$26)</f>
        <v>-2.32585984024662</v>
      </c>
      <c r="J318" s="5" t="n">
        <f aca="false">LOOKUP(E318,'WOE &amp; IV'!$B$31:$B$34,'WOE &amp; IV'!$H$31:$H$34)</f>
        <v>-0.102296734208726</v>
      </c>
      <c r="K318" s="5" t="n">
        <f aca="false">Model!$B$4+Model!$B$5*G318+Model!$B$6*H318+Model!$B$7*I318+Model!$B$8*J318</f>
        <v>1.79880998862172</v>
      </c>
      <c r="L318" s="6" t="n">
        <f aca="false">IF(F318=1,LN(M318),LN(1-M318))</f>
        <v>-0.153146501123927</v>
      </c>
      <c r="M318" s="6" t="n">
        <f aca="false">1/(1+EXP(-K318))</f>
        <v>0.858004014051062</v>
      </c>
    </row>
    <row r="319" customFormat="false" ht="15" hidden="false" customHeight="false" outlineLevel="0" collapsed="false">
      <c r="A319" s="4" t="n">
        <v>318</v>
      </c>
      <c r="B319" s="4" t="n">
        <v>27.6</v>
      </c>
      <c r="C319" s="4" t="n">
        <v>87</v>
      </c>
      <c r="D319" s="4" t="n">
        <v>1</v>
      </c>
      <c r="E319" s="4" t="n">
        <v>0</v>
      </c>
      <c r="F319" s="4" t="n">
        <v>1</v>
      </c>
      <c r="G319" s="5" t="n">
        <f aca="false">LOOKUP(B319,'WOE &amp; IV'!$B$5:$B$9,'WOE &amp; IV'!$H$5:$H$9)</f>
        <v>0.721515666459208</v>
      </c>
      <c r="H319" s="5" t="n">
        <f aca="false">LOOKUP(C319,'WOE &amp; IV'!$B$14:$B$18,'WOE &amp; IV'!$H$14:$H$18)</f>
        <v>-0.171825195660813</v>
      </c>
      <c r="I319" s="5" t="n">
        <f aca="false">LOOKUP(D319,'WOE &amp; IV'!$B$23:$B$26,'WOE &amp; IV'!$H$23:$H$26)</f>
        <v>-0.479121632008246</v>
      </c>
      <c r="J319" s="5" t="n">
        <f aca="false">LOOKUP(E319,'WOE &amp; IV'!$B$31:$B$34,'WOE &amp; IV'!$H$31:$H$34)</f>
        <v>0.255618819166126</v>
      </c>
      <c r="K319" s="5" t="n">
        <f aca="false">Model!$B$4+Model!$B$5*G319+Model!$B$6*H319+Model!$B$7*I319+Model!$B$8*J319</f>
        <v>-1.46998387082713</v>
      </c>
      <c r="L319" s="6" t="n">
        <f aca="false">IF(F319=1,LN(M319),LN(1-M319))</f>
        <v>-1.67694047247684</v>
      </c>
      <c r="M319" s="6" t="n">
        <f aca="false">1/(1+EXP(-K319))</f>
        <v>0.186945065535234</v>
      </c>
    </row>
    <row r="320" customFormat="false" ht="15" hidden="false" customHeight="false" outlineLevel="0" collapsed="false">
      <c r="A320" s="4" t="n">
        <v>319</v>
      </c>
      <c r="B320" s="4" t="n">
        <v>69.7</v>
      </c>
      <c r="C320" s="4" t="n">
        <v>66</v>
      </c>
      <c r="D320" s="4" t="n">
        <v>1</v>
      </c>
      <c r="E320" s="4" t="n">
        <v>1</v>
      </c>
      <c r="F320" s="4" t="n">
        <v>1</v>
      </c>
      <c r="G320" s="5" t="n">
        <f aca="false">LOOKUP(B320,'WOE &amp; IV'!$B$5:$B$9,'WOE &amp; IV'!$H$5:$H$9)</f>
        <v>-0.907531990639555</v>
      </c>
      <c r="H320" s="5" t="n">
        <f aca="false">LOOKUP(C320,'WOE &amp; IV'!$B$14:$B$18,'WOE &amp; IV'!$H$14:$H$18)</f>
        <v>-0.171825195660813</v>
      </c>
      <c r="I320" s="5" t="n">
        <f aca="false">LOOKUP(D320,'WOE &amp; IV'!$B$23:$B$26,'WOE &amp; IV'!$H$23:$H$26)</f>
        <v>-0.479121632008246</v>
      </c>
      <c r="J320" s="5" t="n">
        <f aca="false">LOOKUP(E320,'WOE &amp; IV'!$B$31:$B$34,'WOE &amp; IV'!$H$31:$H$34)</f>
        <v>-0.102296734208726</v>
      </c>
      <c r="K320" s="5" t="n">
        <f aca="false">Model!$B$4+Model!$B$5*G320+Model!$B$6*H320+Model!$B$7*I320+Model!$B$8*J320</f>
        <v>0.829792055216869</v>
      </c>
      <c r="L320" s="6" t="n">
        <f aca="false">IF(F320=1,LN(M320),LN(1-M320))</f>
        <v>-0.361958937967913</v>
      </c>
      <c r="M320" s="6" t="n">
        <f aca="false">1/(1+EXP(-K320))</f>
        <v>0.696310959197706</v>
      </c>
    </row>
    <row r="321" customFormat="false" ht="15" hidden="false" customHeight="false" outlineLevel="0" collapsed="false">
      <c r="A321" s="4" t="n">
        <v>320</v>
      </c>
      <c r="B321" s="4" t="n">
        <v>15.5</v>
      </c>
      <c r="C321" s="4" t="n">
        <v>148</v>
      </c>
      <c r="D321" s="4" t="n">
        <v>0</v>
      </c>
      <c r="E321" s="4" t="n">
        <v>0</v>
      </c>
      <c r="F321" s="4" t="n">
        <v>0</v>
      </c>
      <c r="G321" s="5" t="n">
        <f aca="false">LOOKUP(B321,'WOE &amp; IV'!$B$5:$B$9,'WOE &amp; IV'!$H$5:$H$9)</f>
        <v>0.721515666459208</v>
      </c>
      <c r="H321" s="5" t="n">
        <f aca="false">LOOKUP(C321,'WOE &amp; IV'!$B$14:$B$18,'WOE &amp; IV'!$H$14:$H$18)</f>
        <v>0.149360747248786</v>
      </c>
      <c r="I321" s="5" t="n">
        <f aca="false">LOOKUP(D321,'WOE &amp; IV'!$B$23:$B$26,'WOE &amp; IV'!$H$23:$H$26)</f>
        <v>0.552846198833581</v>
      </c>
      <c r="J321" s="5" t="n">
        <f aca="false">LOOKUP(E321,'WOE &amp; IV'!$B$31:$B$34,'WOE &amp; IV'!$H$31:$H$34)</f>
        <v>0.255618819166126</v>
      </c>
      <c r="K321" s="5" t="n">
        <f aca="false">Model!$B$4+Model!$B$5*G321+Model!$B$6*H321+Model!$B$7*I321+Model!$B$8*J321</f>
        <v>-3.18056706487871</v>
      </c>
      <c r="L321" s="6" t="n">
        <f aca="false">IF(F321=1,LN(M321),LN(1-M321))</f>
        <v>-0.0407215863194826</v>
      </c>
      <c r="M321" s="6" t="n">
        <f aca="false">1/(1+EXP(-K321))</f>
        <v>0.0399036032878291</v>
      </c>
    </row>
    <row r="322" customFormat="false" ht="15" hidden="false" customHeight="false" outlineLevel="0" collapsed="false">
      <c r="A322" s="4" t="n">
        <v>321</v>
      </c>
      <c r="B322" s="4" t="n">
        <v>64.6</v>
      </c>
      <c r="C322" s="4" t="n">
        <v>83</v>
      </c>
      <c r="D322" s="4" t="n">
        <v>0</v>
      </c>
      <c r="E322" s="4" t="n">
        <v>0</v>
      </c>
      <c r="F322" s="4" t="n">
        <v>0</v>
      </c>
      <c r="G322" s="5" t="n">
        <f aca="false">LOOKUP(B322,'WOE &amp; IV'!$B$5:$B$9,'WOE &amp; IV'!$H$5:$H$9)</f>
        <v>-0.907531990639555</v>
      </c>
      <c r="H322" s="5" t="n">
        <f aca="false">LOOKUP(C322,'WOE &amp; IV'!$B$14:$B$18,'WOE &amp; IV'!$H$14:$H$18)</f>
        <v>-0.171825195660813</v>
      </c>
      <c r="I322" s="5" t="n">
        <f aca="false">LOOKUP(D322,'WOE &amp; IV'!$B$23:$B$26,'WOE &amp; IV'!$H$23:$H$26)</f>
        <v>0.552846198833581</v>
      </c>
      <c r="J322" s="5" t="n">
        <f aca="false">LOOKUP(E322,'WOE &amp; IV'!$B$31:$B$34,'WOE &amp; IV'!$H$31:$H$34)</f>
        <v>0.255618819166126</v>
      </c>
      <c r="K322" s="5" t="n">
        <f aca="false">Model!$B$4+Model!$B$5*G322+Model!$B$6*H322+Model!$B$7*I322+Model!$B$8*J322</f>
        <v>-0.860332752502532</v>
      </c>
      <c r="L322" s="6" t="n">
        <f aca="false">IF(F322=1,LN(M322),LN(1-M322))</f>
        <v>-0.352782285615836</v>
      </c>
      <c r="M322" s="6" t="n">
        <f aca="false">1/(1+EXP(-K322))</f>
        <v>0.297269828809644</v>
      </c>
    </row>
    <row r="323" customFormat="false" ht="15" hidden="false" customHeight="false" outlineLevel="0" collapsed="false">
      <c r="A323" s="4" t="n">
        <v>322</v>
      </c>
      <c r="B323" s="4" t="n">
        <v>40.2</v>
      </c>
      <c r="C323" s="4" t="n">
        <v>133</v>
      </c>
      <c r="D323" s="4" t="n">
        <v>0</v>
      </c>
      <c r="E323" s="4" t="n">
        <v>0</v>
      </c>
      <c r="F323" s="4" t="n">
        <v>0</v>
      </c>
      <c r="G323" s="5" t="n">
        <f aca="false">LOOKUP(B323,'WOE &amp; IV'!$B$5:$B$9,'WOE &amp; IV'!$H$5:$H$9)</f>
        <v>0.218255430312074</v>
      </c>
      <c r="H323" s="5" t="n">
        <f aca="false">LOOKUP(C323,'WOE &amp; IV'!$B$14:$B$18,'WOE &amp; IV'!$H$14:$H$18)</f>
        <v>0.149360747248786</v>
      </c>
      <c r="I323" s="5" t="n">
        <f aca="false">LOOKUP(D323,'WOE &amp; IV'!$B$23:$B$26,'WOE &amp; IV'!$H$23:$H$26)</f>
        <v>0.552846198833581</v>
      </c>
      <c r="J323" s="5" t="n">
        <f aca="false">LOOKUP(E323,'WOE &amp; IV'!$B$31:$B$34,'WOE &amp; IV'!$H$31:$H$34)</f>
        <v>0.255618819166126</v>
      </c>
      <c r="K323" s="5" t="n">
        <f aca="false">Model!$B$4+Model!$B$5*G323+Model!$B$6*H323+Model!$B$7*I323+Model!$B$8*J323</f>
        <v>-2.60121388102613</v>
      </c>
      <c r="L323" s="6" t="n">
        <f aca="false">IF(F323=1,LN(M323),LN(1-M323))</f>
        <v>-0.0715608135507159</v>
      </c>
      <c r="M323" s="6" t="n">
        <f aca="false">1/(1+EXP(-K323))</f>
        <v>0.0690603378729707</v>
      </c>
    </row>
    <row r="324" customFormat="false" ht="15" hidden="false" customHeight="false" outlineLevel="0" collapsed="false">
      <c r="A324" s="4" t="n">
        <v>323</v>
      </c>
      <c r="B324" s="4" t="n">
        <v>74.3</v>
      </c>
      <c r="C324" s="4" t="n">
        <v>170</v>
      </c>
      <c r="D324" s="4" t="n">
        <v>0</v>
      </c>
      <c r="E324" s="4" t="n">
        <v>0</v>
      </c>
      <c r="F324" s="4" t="n">
        <v>0</v>
      </c>
      <c r="G324" s="5" t="n">
        <f aca="false">LOOKUP(B324,'WOE &amp; IV'!$B$5:$B$9,'WOE &amp; IV'!$H$5:$H$9)</f>
        <v>-0.907531990639555</v>
      </c>
      <c r="H324" s="5" t="n">
        <f aca="false">LOOKUP(C324,'WOE &amp; IV'!$B$14:$B$18,'WOE &amp; IV'!$H$14:$H$18)</f>
        <v>0.149360747248786</v>
      </c>
      <c r="I324" s="5" t="n">
        <f aca="false">LOOKUP(D324,'WOE &amp; IV'!$B$23:$B$26,'WOE &amp; IV'!$H$23:$H$26)</f>
        <v>0.552846198833581</v>
      </c>
      <c r="J324" s="5" t="n">
        <f aca="false">LOOKUP(E324,'WOE &amp; IV'!$B$31:$B$34,'WOE &amp; IV'!$H$31:$H$34)</f>
        <v>0.255618819166126</v>
      </c>
      <c r="K324" s="5" t="n">
        <f aca="false">Model!$B$4+Model!$B$5*G324+Model!$B$6*H324+Model!$B$7*I324+Model!$B$8*J324</f>
        <v>-1.30520740202662</v>
      </c>
      <c r="L324" s="6" t="n">
        <f aca="false">IF(F324=1,LN(M324),LN(1-M324))</f>
        <v>-0.239895490101658</v>
      </c>
      <c r="M324" s="6" t="n">
        <f aca="false">1/(1+EXP(-K324))</f>
        <v>0.213289924239604</v>
      </c>
    </row>
    <row r="325" customFormat="false" ht="15" hidden="false" customHeight="false" outlineLevel="0" collapsed="false">
      <c r="A325" s="4" t="n">
        <v>324</v>
      </c>
      <c r="B325" s="4" t="n">
        <v>63.8</v>
      </c>
      <c r="C325" s="4" t="n">
        <v>360</v>
      </c>
      <c r="D325" s="4" t="n">
        <v>1</v>
      </c>
      <c r="E325" s="4" t="n">
        <v>2</v>
      </c>
      <c r="F325" s="4" t="n">
        <v>1</v>
      </c>
      <c r="G325" s="5" t="n">
        <f aca="false">LOOKUP(B325,'WOE &amp; IV'!$B$5:$B$9,'WOE &amp; IV'!$H$5:$H$9)</f>
        <v>-0.907531990639555</v>
      </c>
      <c r="H325" s="5" t="n">
        <f aca="false">LOOKUP(C325,'WOE &amp; IV'!$B$14:$B$18,'WOE &amp; IV'!$H$14:$H$18)</f>
        <v>1.40669467736998</v>
      </c>
      <c r="I325" s="5" t="n">
        <f aca="false">LOOKUP(D325,'WOE &amp; IV'!$B$23:$B$26,'WOE &amp; IV'!$H$23:$H$26)</f>
        <v>-0.479121632008246</v>
      </c>
      <c r="J325" s="5" t="n">
        <f aca="false">LOOKUP(E325,'WOE &amp; IV'!$B$31:$B$34,'WOE &amp; IV'!$H$31:$H$34)</f>
        <v>-0.0820085521567092</v>
      </c>
      <c r="K325" s="5" t="n">
        <f aca="false">Model!$B$4+Model!$B$5*G325+Model!$B$6*H325+Model!$B$7*I325+Model!$B$8*J325</f>
        <v>-1.38067354719536</v>
      </c>
      <c r="L325" s="6" t="n">
        <f aca="false">IF(F325=1,LN(M325),LN(1-M325))</f>
        <v>-1.60494379161998</v>
      </c>
      <c r="M325" s="6" t="n">
        <f aca="false">1/(1+EXP(-K325))</f>
        <v>0.200900846904027</v>
      </c>
    </row>
    <row r="326" customFormat="false" ht="15" hidden="false" customHeight="false" outlineLevel="0" collapsed="false">
      <c r="A326" s="4" t="n">
        <v>325</v>
      </c>
      <c r="B326" s="4" t="n">
        <v>90.5</v>
      </c>
      <c r="C326" s="4" t="n">
        <v>92</v>
      </c>
      <c r="D326" s="4" t="n">
        <v>1</v>
      </c>
      <c r="E326" s="4" t="n">
        <v>1</v>
      </c>
      <c r="F326" s="4" t="n">
        <v>1</v>
      </c>
      <c r="G326" s="5" t="n">
        <f aca="false">LOOKUP(B326,'WOE &amp; IV'!$B$5:$B$9,'WOE &amp; IV'!$H$5:$H$9)</f>
        <v>-1.34136085834593</v>
      </c>
      <c r="H326" s="5" t="n">
        <f aca="false">LOOKUP(C326,'WOE &amp; IV'!$B$14:$B$18,'WOE &amp; IV'!$H$14:$H$18)</f>
        <v>-0.171825195660813</v>
      </c>
      <c r="I326" s="5" t="n">
        <f aca="false">LOOKUP(D326,'WOE &amp; IV'!$B$23:$B$26,'WOE &amp; IV'!$H$23:$H$26)</f>
        <v>-0.479121632008246</v>
      </c>
      <c r="J326" s="5" t="n">
        <f aca="false">LOOKUP(E326,'WOE &amp; IV'!$B$31:$B$34,'WOE &amp; IV'!$H$31:$H$34)</f>
        <v>-0.102296734208726</v>
      </c>
      <c r="K326" s="5" t="n">
        <f aca="false">Model!$B$4+Model!$B$5*G326+Model!$B$6*H326+Model!$B$7*I326+Model!$B$8*J326</f>
        <v>1.32921584772045</v>
      </c>
      <c r="L326" s="6" t="n">
        <f aca="false">IF(F326=1,LN(M326),LN(1-M326))</f>
        <v>-0.234822868257645</v>
      </c>
      <c r="M326" s="6" t="n">
        <f aca="false">1/(1+EXP(-K326))</f>
        <v>0.790710897223856</v>
      </c>
    </row>
    <row r="327" customFormat="false" ht="15" hidden="false" customHeight="false" outlineLevel="0" collapsed="false">
      <c r="A327" s="4" t="n">
        <v>326</v>
      </c>
      <c r="B327" s="4" t="n">
        <v>63.3</v>
      </c>
      <c r="C327" s="4" t="n">
        <v>224</v>
      </c>
      <c r="D327" s="4" t="n">
        <v>1</v>
      </c>
      <c r="E327" s="4" t="n">
        <v>1</v>
      </c>
      <c r="F327" s="4" t="n">
        <v>1</v>
      </c>
      <c r="G327" s="5" t="n">
        <f aca="false">LOOKUP(B327,'WOE &amp; IV'!$B$5:$B$9,'WOE &amp; IV'!$H$5:$H$9)</f>
        <v>-0.907531990639555</v>
      </c>
      <c r="H327" s="5" t="n">
        <f aca="false">LOOKUP(C327,'WOE &amp; IV'!$B$14:$B$18,'WOE &amp; IV'!$H$14:$H$18)</f>
        <v>0.149360747248786</v>
      </c>
      <c r="I327" s="5" t="n">
        <f aca="false">LOOKUP(D327,'WOE &amp; IV'!$B$23:$B$26,'WOE &amp; IV'!$H$23:$H$26)</f>
        <v>-0.479121632008246</v>
      </c>
      <c r="J327" s="5" t="n">
        <f aca="false">LOOKUP(E327,'WOE &amp; IV'!$B$31:$B$34,'WOE &amp; IV'!$H$31:$H$34)</f>
        <v>-0.102296734208726</v>
      </c>
      <c r="K327" s="5" t="n">
        <f aca="false">Model!$B$4+Model!$B$5*G327+Model!$B$6*H327+Model!$B$7*I327+Model!$B$8*J327</f>
        <v>0.384917405692783</v>
      </c>
      <c r="L327" s="6" t="n">
        <f aca="false">IF(F327=1,LN(M327),LN(1-M327))</f>
        <v>-0.519095438317258</v>
      </c>
      <c r="M327" s="6" t="n">
        <f aca="false">1/(1+EXP(-K327))</f>
        <v>0.595058571778666</v>
      </c>
    </row>
    <row r="328" customFormat="false" ht="15" hidden="false" customHeight="false" outlineLevel="0" collapsed="false">
      <c r="A328" s="4" t="n">
        <v>327</v>
      </c>
      <c r="B328" s="4" t="n">
        <v>5.7</v>
      </c>
      <c r="C328" s="4" t="n">
        <v>118</v>
      </c>
      <c r="D328" s="4" t="n">
        <v>0</v>
      </c>
      <c r="E328" s="4" t="n">
        <v>0</v>
      </c>
      <c r="F328" s="4" t="n">
        <v>0</v>
      </c>
      <c r="G328" s="5" t="n">
        <f aca="false">LOOKUP(B328,'WOE &amp; IV'!$B$5:$B$9,'WOE &amp; IV'!$H$5:$H$9)</f>
        <v>1.45548484153941</v>
      </c>
      <c r="H328" s="5" t="n">
        <f aca="false">LOOKUP(C328,'WOE &amp; IV'!$B$14:$B$18,'WOE &amp; IV'!$H$14:$H$18)</f>
        <v>-0.171825195660813</v>
      </c>
      <c r="I328" s="5" t="n">
        <f aca="false">LOOKUP(D328,'WOE &amp; IV'!$B$23:$B$26,'WOE &amp; IV'!$H$23:$H$26)</f>
        <v>0.552846198833581</v>
      </c>
      <c r="J328" s="5" t="n">
        <f aca="false">LOOKUP(E328,'WOE &amp; IV'!$B$31:$B$34,'WOE &amp; IV'!$H$31:$H$34)</f>
        <v>0.255618819166126</v>
      </c>
      <c r="K328" s="5" t="n">
        <f aca="false">Model!$B$4+Model!$B$5*G328+Model!$B$6*H328+Model!$B$7*I328+Model!$B$8*J328</f>
        <v>-3.58063772970695</v>
      </c>
      <c r="L328" s="6" t="n">
        <f aca="false">IF(F328=1,LN(M328),LN(1-M328))</f>
        <v>-0.0274769539427571</v>
      </c>
      <c r="M328" s="6" t="n">
        <f aca="false">1/(1+EXP(-K328))</f>
        <v>0.0271028962625628</v>
      </c>
    </row>
    <row r="329" customFormat="false" ht="15" hidden="false" customHeight="false" outlineLevel="0" collapsed="false">
      <c r="A329" s="4" t="n">
        <v>328</v>
      </c>
      <c r="B329" s="4" t="n">
        <v>43.3</v>
      </c>
      <c r="C329" s="4" t="n">
        <v>123</v>
      </c>
      <c r="D329" s="4" t="n">
        <v>2</v>
      </c>
      <c r="E329" s="4" t="n">
        <v>1</v>
      </c>
      <c r="F329" s="4" t="n">
        <v>1</v>
      </c>
      <c r="G329" s="5" t="n">
        <f aca="false">LOOKUP(B329,'WOE &amp; IV'!$B$5:$B$9,'WOE &amp; IV'!$H$5:$H$9)</f>
        <v>0.218255430312074</v>
      </c>
      <c r="H329" s="5" t="n">
        <f aca="false">LOOKUP(C329,'WOE &amp; IV'!$B$14:$B$18,'WOE &amp; IV'!$H$14:$H$18)</f>
        <v>0.149360747248786</v>
      </c>
      <c r="I329" s="5" t="n">
        <f aca="false">LOOKUP(D329,'WOE &amp; IV'!$B$23:$B$26,'WOE &amp; IV'!$H$23:$H$26)</f>
        <v>-1.2525653595628</v>
      </c>
      <c r="J329" s="5" t="n">
        <f aca="false">LOOKUP(E329,'WOE &amp; IV'!$B$31:$B$34,'WOE &amp; IV'!$H$31:$H$34)</f>
        <v>-0.102296734208726</v>
      </c>
      <c r="K329" s="5" t="n">
        <f aca="false">Model!$B$4+Model!$B$5*G329+Model!$B$6*H329+Model!$B$7*I329+Model!$B$8*J329</f>
        <v>0.0375396585389306</v>
      </c>
      <c r="L329" s="6" t="n">
        <f aca="false">IF(F329=1,LN(M329),LN(1-M329))</f>
        <v>-0.674553494193532</v>
      </c>
      <c r="M329" s="6" t="n">
        <f aca="false">1/(1+EXP(-K329))</f>
        <v>0.509383812667911</v>
      </c>
    </row>
    <row r="330" customFormat="false" ht="15" hidden="false" customHeight="false" outlineLevel="0" collapsed="false">
      <c r="A330" s="4" t="n">
        <v>329</v>
      </c>
      <c r="B330" s="4" t="n">
        <v>15.7</v>
      </c>
      <c r="C330" s="4" t="n">
        <v>93</v>
      </c>
      <c r="D330" s="4" t="n">
        <v>0</v>
      </c>
      <c r="E330" s="4" t="n">
        <v>0</v>
      </c>
      <c r="F330" s="4" t="n">
        <v>0</v>
      </c>
      <c r="G330" s="5" t="n">
        <f aca="false">LOOKUP(B330,'WOE &amp; IV'!$B$5:$B$9,'WOE &amp; IV'!$H$5:$H$9)</f>
        <v>0.721515666459208</v>
      </c>
      <c r="H330" s="5" t="n">
        <f aca="false">LOOKUP(C330,'WOE &amp; IV'!$B$14:$B$18,'WOE &amp; IV'!$H$14:$H$18)</f>
        <v>-0.171825195660813</v>
      </c>
      <c r="I330" s="5" t="n">
        <f aca="false">LOOKUP(D330,'WOE &amp; IV'!$B$23:$B$26,'WOE &amp; IV'!$H$23:$H$26)</f>
        <v>0.552846198833581</v>
      </c>
      <c r="J330" s="5" t="n">
        <f aca="false">LOOKUP(E330,'WOE &amp; IV'!$B$31:$B$34,'WOE &amp; IV'!$H$31:$H$34)</f>
        <v>0.255618819166126</v>
      </c>
      <c r="K330" s="5" t="n">
        <f aca="false">Model!$B$4+Model!$B$5*G330+Model!$B$6*H330+Model!$B$7*I330+Model!$B$8*J330</f>
        <v>-2.73569241535463</v>
      </c>
      <c r="L330" s="6" t="n">
        <f aca="false">IF(F330=1,LN(M330),LN(1-M330))</f>
        <v>-0.0628330886981154</v>
      </c>
      <c r="M330" s="6" t="n">
        <f aca="false">1/(1+EXP(-K330))</f>
        <v>0.0608997929533568</v>
      </c>
    </row>
    <row r="331" customFormat="false" ht="15" hidden="false" customHeight="false" outlineLevel="0" collapsed="false">
      <c r="A331" s="4" t="n">
        <v>330</v>
      </c>
      <c r="B331" s="4" t="n">
        <v>32</v>
      </c>
      <c r="C331" s="4" t="n">
        <v>111</v>
      </c>
      <c r="D331" s="4" t="n">
        <v>0</v>
      </c>
      <c r="E331" s="4" t="n">
        <v>0</v>
      </c>
      <c r="F331" s="4" t="n">
        <v>0</v>
      </c>
      <c r="G331" s="5" t="n">
        <f aca="false">LOOKUP(B331,'WOE &amp; IV'!$B$5:$B$9,'WOE &amp; IV'!$H$5:$H$9)</f>
        <v>0.218255430312074</v>
      </c>
      <c r="H331" s="5" t="n">
        <f aca="false">LOOKUP(C331,'WOE &amp; IV'!$B$14:$B$18,'WOE &amp; IV'!$H$14:$H$18)</f>
        <v>-0.171825195660813</v>
      </c>
      <c r="I331" s="5" t="n">
        <f aca="false">LOOKUP(D331,'WOE &amp; IV'!$B$23:$B$26,'WOE &amp; IV'!$H$23:$H$26)</f>
        <v>0.552846198833581</v>
      </c>
      <c r="J331" s="5" t="n">
        <f aca="false">LOOKUP(E331,'WOE &amp; IV'!$B$31:$B$34,'WOE &amp; IV'!$H$31:$H$34)</f>
        <v>0.255618819166126</v>
      </c>
      <c r="K331" s="5" t="n">
        <f aca="false">Model!$B$4+Model!$B$5*G331+Model!$B$6*H331+Model!$B$7*I331+Model!$B$8*J331</f>
        <v>-2.15633923150205</v>
      </c>
      <c r="L331" s="6" t="n">
        <f aca="false">IF(F331=1,LN(M331),LN(1-M331))</f>
        <v>-0.109525097706125</v>
      </c>
      <c r="M331" s="6" t="n">
        <f aca="false">1/(1+EXP(-K331))</f>
        <v>0.103740329981978</v>
      </c>
    </row>
    <row r="332" customFormat="false" ht="15" hidden="false" customHeight="false" outlineLevel="0" collapsed="false">
      <c r="A332" s="4" t="n">
        <v>331</v>
      </c>
      <c r="B332" s="4" t="n">
        <v>82.8</v>
      </c>
      <c r="C332" s="4" t="n">
        <v>83</v>
      </c>
      <c r="D332" s="4" t="n">
        <v>1</v>
      </c>
      <c r="E332" s="4" t="n">
        <v>1</v>
      </c>
      <c r="F332" s="4" t="n">
        <v>0</v>
      </c>
      <c r="G332" s="5" t="n">
        <f aca="false">LOOKUP(B332,'WOE &amp; IV'!$B$5:$B$9,'WOE &amp; IV'!$H$5:$H$9)</f>
        <v>-0.907531990639555</v>
      </c>
      <c r="H332" s="5" t="n">
        <f aca="false">LOOKUP(C332,'WOE &amp; IV'!$B$14:$B$18,'WOE &amp; IV'!$H$14:$H$18)</f>
        <v>-0.171825195660813</v>
      </c>
      <c r="I332" s="5" t="n">
        <f aca="false">LOOKUP(D332,'WOE &amp; IV'!$B$23:$B$26,'WOE &amp; IV'!$H$23:$H$26)</f>
        <v>-0.479121632008246</v>
      </c>
      <c r="J332" s="5" t="n">
        <f aca="false">LOOKUP(E332,'WOE &amp; IV'!$B$31:$B$34,'WOE &amp; IV'!$H$31:$H$34)</f>
        <v>-0.102296734208726</v>
      </c>
      <c r="K332" s="5" t="n">
        <f aca="false">Model!$B$4+Model!$B$5*G332+Model!$B$6*H332+Model!$B$7*I332+Model!$B$8*J332</f>
        <v>0.829792055216869</v>
      </c>
      <c r="L332" s="6" t="n">
        <f aca="false">IF(F332=1,LN(M332),LN(1-M332))</f>
        <v>-1.19175099318478</v>
      </c>
      <c r="M332" s="6" t="n">
        <f aca="false">1/(1+EXP(-K332))</f>
        <v>0.696310959197706</v>
      </c>
    </row>
    <row r="333" customFormat="false" ht="15" hidden="false" customHeight="false" outlineLevel="0" collapsed="false">
      <c r="A333" s="4" t="n">
        <v>332</v>
      </c>
      <c r="B333" s="4" t="n">
        <v>60.9</v>
      </c>
      <c r="C333" s="4" t="n">
        <v>198</v>
      </c>
      <c r="D333" s="4" t="n">
        <v>1</v>
      </c>
      <c r="E333" s="4" t="n">
        <v>1</v>
      </c>
      <c r="F333" s="4" t="n">
        <v>0</v>
      </c>
      <c r="G333" s="5" t="n">
        <f aca="false">LOOKUP(B333,'WOE &amp; IV'!$B$5:$B$9,'WOE &amp; IV'!$H$5:$H$9)</f>
        <v>-0.907531990639555</v>
      </c>
      <c r="H333" s="5" t="n">
        <f aca="false">LOOKUP(C333,'WOE &amp; IV'!$B$14:$B$18,'WOE &amp; IV'!$H$14:$H$18)</f>
        <v>0.149360747248786</v>
      </c>
      <c r="I333" s="5" t="n">
        <f aca="false">LOOKUP(D333,'WOE &amp; IV'!$B$23:$B$26,'WOE &amp; IV'!$H$23:$H$26)</f>
        <v>-0.479121632008246</v>
      </c>
      <c r="J333" s="5" t="n">
        <f aca="false">LOOKUP(E333,'WOE &amp; IV'!$B$31:$B$34,'WOE &amp; IV'!$H$31:$H$34)</f>
        <v>-0.102296734208726</v>
      </c>
      <c r="K333" s="5" t="n">
        <f aca="false">Model!$B$4+Model!$B$5*G333+Model!$B$6*H333+Model!$B$7*I333+Model!$B$8*J333</f>
        <v>0.384917405692783</v>
      </c>
      <c r="L333" s="6" t="n">
        <f aca="false">IF(F333=1,LN(M333),LN(1-M333))</f>
        <v>-0.90401284401004</v>
      </c>
      <c r="M333" s="6" t="n">
        <f aca="false">1/(1+EXP(-K333))</f>
        <v>0.595058571778666</v>
      </c>
    </row>
    <row r="334" customFormat="false" ht="15" hidden="false" customHeight="false" outlineLevel="0" collapsed="false">
      <c r="A334" s="4" t="n">
        <v>333</v>
      </c>
      <c r="B334" s="4" t="n">
        <v>27.5</v>
      </c>
      <c r="C334" s="4" t="n">
        <v>54</v>
      </c>
      <c r="D334" s="4" t="n">
        <v>1</v>
      </c>
      <c r="E334" s="4" t="n">
        <v>1</v>
      </c>
      <c r="F334" s="4" t="n">
        <v>0</v>
      </c>
      <c r="G334" s="5" t="n">
        <f aca="false">LOOKUP(B334,'WOE &amp; IV'!$B$5:$B$9,'WOE &amp; IV'!$H$5:$H$9)</f>
        <v>0.721515666459208</v>
      </c>
      <c r="H334" s="5" t="n">
        <f aca="false">LOOKUP(C334,'WOE &amp; IV'!$B$14:$B$18,'WOE &amp; IV'!$H$14:$H$18)</f>
        <v>-0.18579367675035</v>
      </c>
      <c r="I334" s="5" t="n">
        <f aca="false">LOOKUP(D334,'WOE &amp; IV'!$B$23:$B$26,'WOE &amp; IV'!$H$23:$H$26)</f>
        <v>-0.479121632008246</v>
      </c>
      <c r="J334" s="5" t="n">
        <f aca="false">LOOKUP(E334,'WOE &amp; IV'!$B$31:$B$34,'WOE &amp; IV'!$H$31:$H$34)</f>
        <v>-0.102296734208726</v>
      </c>
      <c r="K334" s="5" t="n">
        <f aca="false">Model!$B$4+Model!$B$5*G334+Model!$B$6*H334+Model!$B$7*I334+Model!$B$8*J334</f>
        <v>-1.02621986447811</v>
      </c>
      <c r="L334" s="6" t="n">
        <f aca="false">IF(F334=1,LN(M334),LN(1-M334))</f>
        <v>-0.306277389765577</v>
      </c>
      <c r="M334" s="6" t="n">
        <f aca="false">1/(1+EXP(-K334))</f>
        <v>0.2638176183276</v>
      </c>
    </row>
    <row r="335" customFormat="false" ht="15" hidden="false" customHeight="false" outlineLevel="0" collapsed="false">
      <c r="A335" s="4" t="n">
        <v>334</v>
      </c>
      <c r="B335" s="4" t="n">
        <v>19.7</v>
      </c>
      <c r="C335" s="4" t="n">
        <v>23</v>
      </c>
      <c r="D335" s="4" t="n">
        <v>0</v>
      </c>
      <c r="E335" s="4" t="n">
        <v>0</v>
      </c>
      <c r="F335" s="4" t="n">
        <v>0</v>
      </c>
      <c r="G335" s="5" t="n">
        <f aca="false">LOOKUP(B335,'WOE &amp; IV'!$B$5:$B$9,'WOE &amp; IV'!$H$5:$H$9)</f>
        <v>0.721515666459208</v>
      </c>
      <c r="H335" s="5" t="n">
        <f aca="false">LOOKUP(C335,'WOE &amp; IV'!$B$14:$B$18,'WOE &amp; IV'!$H$14:$H$18)</f>
        <v>-0.498509425915863</v>
      </c>
      <c r="I335" s="5" t="n">
        <f aca="false">LOOKUP(D335,'WOE &amp; IV'!$B$23:$B$26,'WOE &amp; IV'!$H$23:$H$26)</f>
        <v>0.552846198833581</v>
      </c>
      <c r="J335" s="5" t="n">
        <f aca="false">LOOKUP(E335,'WOE &amp; IV'!$B$31:$B$34,'WOE &amp; IV'!$H$31:$H$34)</f>
        <v>0.255618819166126</v>
      </c>
      <c r="K335" s="5" t="n">
        <f aca="false">Model!$B$4+Model!$B$5*G335+Model!$B$6*H335+Model!$B$7*I335+Model!$B$8*J335</f>
        <v>-2.28320208802836</v>
      </c>
      <c r="L335" s="6" t="n">
        <f aca="false">IF(F335=1,LN(M335),LN(1-M335))</f>
        <v>-0.0970878783082075</v>
      </c>
      <c r="M335" s="6" t="n">
        <f aca="false">1/(1+EXP(-K335))</f>
        <v>0.0925237448489079</v>
      </c>
    </row>
    <row r="336" customFormat="false" ht="15" hidden="false" customHeight="false" outlineLevel="0" collapsed="false">
      <c r="A336" s="4" t="n">
        <v>335</v>
      </c>
      <c r="B336" s="4" t="n">
        <v>45.8</v>
      </c>
      <c r="C336" s="4" t="n">
        <v>64</v>
      </c>
      <c r="D336" s="4" t="n">
        <v>4</v>
      </c>
      <c r="E336" s="4" t="n">
        <v>2</v>
      </c>
      <c r="F336" s="4" t="n">
        <v>1</v>
      </c>
      <c r="G336" s="5" t="n">
        <f aca="false">LOOKUP(B336,'WOE &amp; IV'!$B$5:$B$9,'WOE &amp; IV'!$H$5:$H$9)</f>
        <v>0.218255430312074</v>
      </c>
      <c r="H336" s="5" t="n">
        <f aca="false">LOOKUP(C336,'WOE &amp; IV'!$B$14:$B$18,'WOE &amp; IV'!$H$14:$H$18)</f>
        <v>-0.171825195660813</v>
      </c>
      <c r="I336" s="5" t="n">
        <f aca="false">LOOKUP(D336,'WOE &amp; IV'!$B$23:$B$26,'WOE &amp; IV'!$H$23:$H$26)</f>
        <v>-2.32585984024662</v>
      </c>
      <c r="J336" s="5" t="n">
        <f aca="false">LOOKUP(E336,'WOE &amp; IV'!$B$31:$B$34,'WOE &amp; IV'!$H$31:$H$34)</f>
        <v>-0.0820085521567092</v>
      </c>
      <c r="K336" s="5" t="n">
        <f aca="false">Model!$B$4+Model!$B$5*G336+Model!$B$6*H336+Model!$B$7*I336+Model!$B$8*J336</f>
        <v>1.77475226234444</v>
      </c>
      <c r="L336" s="6" t="n">
        <f aca="false">IF(F336=1,LN(M336),LN(1-M336))</f>
        <v>-0.156598061515401</v>
      </c>
      <c r="M336" s="6" t="n">
        <f aca="false">1/(1+EXP(-K336))</f>
        <v>0.85504766632178</v>
      </c>
    </row>
    <row r="337" customFormat="false" ht="15" hidden="false" customHeight="false" outlineLevel="0" collapsed="false">
      <c r="A337" s="4" t="n">
        <v>336</v>
      </c>
      <c r="B337" s="4" t="n">
        <v>14.6</v>
      </c>
      <c r="C337" s="4" t="n">
        <v>58</v>
      </c>
      <c r="D337" s="4" t="n">
        <v>0</v>
      </c>
      <c r="E337" s="4" t="n">
        <v>0</v>
      </c>
      <c r="F337" s="4" t="n">
        <v>0</v>
      </c>
      <c r="G337" s="5" t="n">
        <f aca="false">LOOKUP(B337,'WOE &amp; IV'!$B$5:$B$9,'WOE &amp; IV'!$H$5:$H$9)</f>
        <v>0.721515666459208</v>
      </c>
      <c r="H337" s="5" t="n">
        <f aca="false">LOOKUP(C337,'WOE &amp; IV'!$B$14:$B$18,'WOE &amp; IV'!$H$14:$H$18)</f>
        <v>-0.18579367675035</v>
      </c>
      <c r="I337" s="5" t="n">
        <f aca="false">LOOKUP(D337,'WOE &amp; IV'!$B$23:$B$26,'WOE &amp; IV'!$H$23:$H$26)</f>
        <v>0.552846198833581</v>
      </c>
      <c r="J337" s="5" t="n">
        <f aca="false">LOOKUP(E337,'WOE &amp; IV'!$B$31:$B$34,'WOE &amp; IV'!$H$31:$H$34)</f>
        <v>0.255618819166126</v>
      </c>
      <c r="K337" s="5" t="n">
        <f aca="false">Model!$B$4+Model!$B$5*G337+Model!$B$6*H337+Model!$B$7*I337+Model!$B$8*J337</f>
        <v>-2.71634467219751</v>
      </c>
      <c r="L337" s="6" t="n">
        <f aca="false">IF(F337=1,LN(M337),LN(1-M337))</f>
        <v>-0.0640221273992377</v>
      </c>
      <c r="M337" s="6" t="n">
        <f aca="false">1/(1+EXP(-K337))</f>
        <v>0.06201575585075</v>
      </c>
    </row>
    <row r="338" customFormat="false" ht="15" hidden="false" customHeight="false" outlineLevel="0" collapsed="false">
      <c r="A338" s="4" t="n">
        <v>337</v>
      </c>
      <c r="B338" s="4" t="n">
        <v>28.2</v>
      </c>
      <c r="C338" s="4" t="n">
        <v>64</v>
      </c>
      <c r="D338" s="4" t="n">
        <v>0</v>
      </c>
      <c r="E338" s="4" t="n">
        <v>4</v>
      </c>
      <c r="F338" s="4" t="n">
        <v>1</v>
      </c>
      <c r="G338" s="5" t="n">
        <f aca="false">LOOKUP(B338,'WOE &amp; IV'!$B$5:$B$9,'WOE &amp; IV'!$H$5:$H$9)</f>
        <v>0.721515666459208</v>
      </c>
      <c r="H338" s="5" t="n">
        <f aca="false">LOOKUP(C338,'WOE &amp; IV'!$B$14:$B$18,'WOE &amp; IV'!$H$14:$H$18)</f>
        <v>-0.171825195660813</v>
      </c>
      <c r="I338" s="5" t="n">
        <f aca="false">LOOKUP(D338,'WOE &amp; IV'!$B$23:$B$26,'WOE &amp; IV'!$H$23:$H$26)</f>
        <v>0.552846198833581</v>
      </c>
      <c r="J338" s="5" t="n">
        <f aca="false">LOOKUP(E338,'WOE &amp; IV'!$B$31:$B$34,'WOE &amp; IV'!$H$31:$H$34)</f>
        <v>-0.28220740641837</v>
      </c>
      <c r="K338" s="5" t="n">
        <f aca="false">Model!$B$4+Model!$B$5*G338+Model!$B$6*H338+Model!$B$7*I338+Model!$B$8*J338</f>
        <v>-2.09793807705653</v>
      </c>
      <c r="L338" s="6" t="n">
        <f aca="false">IF(F338=1,LN(M338),LN(1-M338))</f>
        <v>-2.21368275619894</v>
      </c>
      <c r="M338" s="6" t="n">
        <f aca="false">1/(1+EXP(-K338))</f>
        <v>0.109297390777901</v>
      </c>
    </row>
    <row r="339" customFormat="false" ht="15" hidden="false" customHeight="false" outlineLevel="0" collapsed="false">
      <c r="A339" s="4" t="n">
        <v>338</v>
      </c>
      <c r="B339" s="4" t="n">
        <v>52.8</v>
      </c>
      <c r="C339" s="4" t="n">
        <v>89</v>
      </c>
      <c r="D339" s="4" t="n">
        <v>0</v>
      </c>
      <c r="E339" s="4" t="n">
        <v>1</v>
      </c>
      <c r="F339" s="4" t="n">
        <v>0</v>
      </c>
      <c r="G339" s="5" t="n">
        <f aca="false">LOOKUP(B339,'WOE &amp; IV'!$B$5:$B$9,'WOE &amp; IV'!$H$5:$H$9)</f>
        <v>0.218255430312074</v>
      </c>
      <c r="H339" s="5" t="n">
        <f aca="false">LOOKUP(C339,'WOE &amp; IV'!$B$14:$B$18,'WOE &amp; IV'!$H$14:$H$18)</f>
        <v>-0.171825195660813</v>
      </c>
      <c r="I339" s="5" t="n">
        <f aca="false">LOOKUP(D339,'WOE &amp; IV'!$B$23:$B$26,'WOE &amp; IV'!$H$23:$H$26)</f>
        <v>0.552846198833581</v>
      </c>
      <c r="J339" s="5" t="n">
        <f aca="false">LOOKUP(E339,'WOE &amp; IV'!$B$31:$B$34,'WOE &amp; IV'!$H$31:$H$34)</f>
        <v>-0.102296734208726</v>
      </c>
      <c r="K339" s="5" t="n">
        <f aca="false">Model!$B$4+Model!$B$5*G339+Model!$B$6*H339+Model!$B$7*I339+Model!$B$8*J339</f>
        <v>-1.73192296831015</v>
      </c>
      <c r="L339" s="6" t="n">
        <f aca="false">IF(F339=1,LN(M339),LN(1-M339))</f>
        <v>-0.162921100069835</v>
      </c>
      <c r="M339" s="6" t="n">
        <f aca="false">1/(1+EXP(-K339))</f>
        <v>0.150341776255468</v>
      </c>
    </row>
    <row r="340" customFormat="false" ht="15" hidden="false" customHeight="false" outlineLevel="0" collapsed="false">
      <c r="A340" s="4" t="n">
        <v>339</v>
      </c>
      <c r="B340" s="4" t="n">
        <v>73.9</v>
      </c>
      <c r="C340" s="4" t="n">
        <v>64</v>
      </c>
      <c r="D340" s="4" t="n">
        <v>0</v>
      </c>
      <c r="E340" s="4" t="n">
        <v>2</v>
      </c>
      <c r="F340" s="4" t="n">
        <v>0</v>
      </c>
      <c r="G340" s="5" t="n">
        <f aca="false">LOOKUP(B340,'WOE &amp; IV'!$B$5:$B$9,'WOE &amp; IV'!$H$5:$H$9)</f>
        <v>-0.907531990639555</v>
      </c>
      <c r="H340" s="5" t="n">
        <f aca="false">LOOKUP(C340,'WOE &amp; IV'!$B$14:$B$18,'WOE &amp; IV'!$H$14:$H$18)</f>
        <v>-0.171825195660813</v>
      </c>
      <c r="I340" s="5" t="n">
        <f aca="false">LOOKUP(D340,'WOE &amp; IV'!$B$23:$B$26,'WOE &amp; IV'!$H$23:$H$26)</f>
        <v>0.552846198833581</v>
      </c>
      <c r="J340" s="5" t="n">
        <f aca="false">LOOKUP(E340,'WOE &amp; IV'!$B$31:$B$34,'WOE &amp; IV'!$H$31:$H$34)</f>
        <v>-0.0820085521567092</v>
      </c>
      <c r="K340" s="5" t="n">
        <f aca="false">Model!$B$4+Model!$B$5*G340+Model!$B$6*H340+Model!$B$7*I340+Model!$B$8*J340</f>
        <v>-0.459974215587913</v>
      </c>
      <c r="L340" s="6" t="n">
        <f aca="false">IF(F340=1,LN(M340),LN(1-M340))</f>
        <v>-0.489377195755091</v>
      </c>
      <c r="M340" s="6" t="n">
        <f aca="false">1/(1+EXP(-K340))</f>
        <v>0.386991940657739</v>
      </c>
    </row>
    <row r="341" customFormat="false" ht="15" hidden="false" customHeight="false" outlineLevel="0" collapsed="false">
      <c r="A341" s="4" t="n">
        <v>340</v>
      </c>
      <c r="B341" s="4" t="n">
        <v>60.2</v>
      </c>
      <c r="C341" s="4" t="n">
        <v>88</v>
      </c>
      <c r="D341" s="4" t="n">
        <v>1</v>
      </c>
      <c r="E341" s="4" t="n">
        <v>2</v>
      </c>
      <c r="F341" s="4" t="n">
        <v>1</v>
      </c>
      <c r="G341" s="5" t="n">
        <f aca="false">LOOKUP(B341,'WOE &amp; IV'!$B$5:$B$9,'WOE &amp; IV'!$H$5:$H$9)</f>
        <v>-0.907531990639555</v>
      </c>
      <c r="H341" s="5" t="n">
        <f aca="false">LOOKUP(C341,'WOE &amp; IV'!$B$14:$B$18,'WOE &amp; IV'!$H$14:$H$18)</f>
        <v>-0.171825195660813</v>
      </c>
      <c r="I341" s="5" t="n">
        <f aca="false">LOOKUP(D341,'WOE &amp; IV'!$B$23:$B$26,'WOE &amp; IV'!$H$23:$H$26)</f>
        <v>-0.479121632008246</v>
      </c>
      <c r="J341" s="5" t="n">
        <f aca="false">LOOKUP(E341,'WOE &amp; IV'!$B$31:$B$34,'WOE &amp; IV'!$H$31:$H$34)</f>
        <v>-0.0820085521567092</v>
      </c>
      <c r="K341" s="5" t="n">
        <f aca="false">Model!$B$4+Model!$B$5*G341+Model!$B$6*H341+Model!$B$7*I341+Model!$B$8*J341</f>
        <v>0.805734328939587</v>
      </c>
      <c r="L341" s="6" t="n">
        <f aca="false">IF(F341=1,LN(M341),LN(1-M341))</f>
        <v>-0.369326392031822</v>
      </c>
      <c r="M341" s="6" t="n">
        <f aca="false">1/(1+EXP(-K341))</f>
        <v>0.691199771531114</v>
      </c>
    </row>
    <row r="342" customFormat="false" ht="15" hidden="false" customHeight="false" outlineLevel="0" collapsed="false">
      <c r="A342" s="4" t="n">
        <v>341</v>
      </c>
      <c r="B342" s="4" t="n">
        <v>0</v>
      </c>
      <c r="C342" s="4" t="n">
        <v>64</v>
      </c>
      <c r="D342" s="4" t="n">
        <v>0</v>
      </c>
      <c r="E342" s="4" t="n">
        <v>1</v>
      </c>
      <c r="F342" s="4" t="n">
        <v>0</v>
      </c>
      <c r="G342" s="5" t="n">
        <f aca="false">LOOKUP(B342,'WOE &amp; IV'!$B$5:$B$9,'WOE &amp; IV'!$H$5:$H$9)</f>
        <v>1.45548484153941</v>
      </c>
      <c r="H342" s="5" t="n">
        <f aca="false">LOOKUP(C342,'WOE &amp; IV'!$B$14:$B$18,'WOE &amp; IV'!$H$14:$H$18)</f>
        <v>-0.171825195660813</v>
      </c>
      <c r="I342" s="5" t="n">
        <f aca="false">LOOKUP(D342,'WOE &amp; IV'!$B$23:$B$26,'WOE &amp; IV'!$H$23:$H$26)</f>
        <v>0.552846198833581</v>
      </c>
      <c r="J342" s="5" t="n">
        <f aca="false">LOOKUP(E342,'WOE &amp; IV'!$B$31:$B$34,'WOE &amp; IV'!$H$31:$H$34)</f>
        <v>-0.102296734208726</v>
      </c>
      <c r="K342" s="5" t="n">
        <f aca="false">Model!$B$4+Model!$B$5*G342+Model!$B$6*H342+Model!$B$7*I342+Model!$B$8*J342</f>
        <v>-3.15622146651505</v>
      </c>
      <c r="L342" s="6" t="n">
        <f aca="false">IF(F342=1,LN(M342),LN(1-M342))</f>
        <v>-0.0417045023477744</v>
      </c>
      <c r="M342" s="6" t="n">
        <f aca="false">1/(1+EXP(-K342))</f>
        <v>0.0408468337907331</v>
      </c>
    </row>
    <row r="343" customFormat="false" ht="15" hidden="false" customHeight="false" outlineLevel="0" collapsed="false">
      <c r="A343" s="4" t="n">
        <v>342</v>
      </c>
      <c r="B343" s="4" t="n">
        <v>52.6</v>
      </c>
      <c r="C343" s="4" t="n">
        <v>135</v>
      </c>
      <c r="D343" s="4" t="n">
        <v>0</v>
      </c>
      <c r="E343" s="4" t="n">
        <v>5</v>
      </c>
      <c r="F343" s="4" t="n">
        <v>0</v>
      </c>
      <c r="G343" s="5" t="n">
        <f aca="false">LOOKUP(B343,'WOE &amp; IV'!$B$5:$B$9,'WOE &amp; IV'!$H$5:$H$9)</f>
        <v>0.218255430312074</v>
      </c>
      <c r="H343" s="5" t="n">
        <f aca="false">LOOKUP(C343,'WOE &amp; IV'!$B$14:$B$18,'WOE &amp; IV'!$H$14:$H$18)</f>
        <v>0.149360747248786</v>
      </c>
      <c r="I343" s="5" t="n">
        <f aca="false">LOOKUP(D343,'WOE &amp; IV'!$B$23:$B$26,'WOE &amp; IV'!$H$23:$H$26)</f>
        <v>0.552846198833581</v>
      </c>
      <c r="J343" s="5" t="n">
        <f aca="false">LOOKUP(E343,'WOE &amp; IV'!$B$31:$B$34,'WOE &amp; IV'!$H$31:$H$34)</f>
        <v>-0.28220740641837</v>
      </c>
      <c r="K343" s="5" t="n">
        <f aca="false">Model!$B$4+Model!$B$5*G343+Model!$B$6*H343+Model!$B$7*I343+Model!$B$8*J343</f>
        <v>-1.96345954272804</v>
      </c>
      <c r="L343" s="6" t="n">
        <f aca="false">IF(F343=1,LN(M343),LN(1-M343))</f>
        <v>-0.131354487392358</v>
      </c>
      <c r="M343" s="6" t="n">
        <f aca="false">1/(1+EXP(-K343))</f>
        <v>0.123093133140675</v>
      </c>
    </row>
    <row r="344" customFormat="false" ht="15" hidden="false" customHeight="false" outlineLevel="0" collapsed="false">
      <c r="A344" s="4" t="n">
        <v>343</v>
      </c>
      <c r="B344" s="4" t="n">
        <v>46.8</v>
      </c>
      <c r="C344" s="4" t="n">
        <v>360</v>
      </c>
      <c r="D344" s="4" t="n">
        <v>0</v>
      </c>
      <c r="E344" s="4" t="n">
        <v>1</v>
      </c>
      <c r="F344" s="4" t="n">
        <v>0</v>
      </c>
      <c r="G344" s="5" t="n">
        <f aca="false">LOOKUP(B344,'WOE &amp; IV'!$B$5:$B$9,'WOE &amp; IV'!$H$5:$H$9)</f>
        <v>0.218255430312074</v>
      </c>
      <c r="H344" s="5" t="n">
        <f aca="false">LOOKUP(C344,'WOE &amp; IV'!$B$14:$B$18,'WOE &amp; IV'!$H$14:$H$18)</f>
        <v>1.40669467736998</v>
      </c>
      <c r="I344" s="5" t="n">
        <f aca="false">LOOKUP(D344,'WOE &amp; IV'!$B$23:$B$26,'WOE &amp; IV'!$H$23:$H$26)</f>
        <v>0.552846198833581</v>
      </c>
      <c r="J344" s="5" t="n">
        <f aca="false">LOOKUP(E344,'WOE &amp; IV'!$B$31:$B$34,'WOE &amp; IV'!$H$31:$H$34)</f>
        <v>-0.102296734208726</v>
      </c>
      <c r="K344" s="5" t="n">
        <f aca="false">Model!$B$4+Model!$B$5*G344+Model!$B$6*H344+Model!$B$7*I344+Model!$B$8*J344</f>
        <v>-3.91833084444509</v>
      </c>
      <c r="L344" s="6" t="n">
        <f aca="false">IF(F344=1,LN(M344),LN(1-M344))</f>
        <v>-0.0196793258445781</v>
      </c>
      <c r="M344" s="6" t="n">
        <f aca="false">1/(1+EXP(-K344))</f>
        <v>0.019486951908296</v>
      </c>
    </row>
    <row r="345" customFormat="false" ht="15" hidden="false" customHeight="false" outlineLevel="0" collapsed="false">
      <c r="A345" s="4" t="n">
        <v>344</v>
      </c>
      <c r="B345" s="4" t="n">
        <v>55.3</v>
      </c>
      <c r="C345" s="4" t="n">
        <v>117</v>
      </c>
      <c r="D345" s="4" t="n">
        <v>0</v>
      </c>
      <c r="E345" s="4" t="n">
        <v>2</v>
      </c>
      <c r="F345" s="4" t="n">
        <v>0</v>
      </c>
      <c r="G345" s="5" t="n">
        <f aca="false">LOOKUP(B345,'WOE &amp; IV'!$B$5:$B$9,'WOE &amp; IV'!$H$5:$H$9)</f>
        <v>0.218255430312074</v>
      </c>
      <c r="H345" s="5" t="n">
        <f aca="false">LOOKUP(C345,'WOE &amp; IV'!$B$14:$B$18,'WOE &amp; IV'!$H$14:$H$18)</f>
        <v>-0.171825195660813</v>
      </c>
      <c r="I345" s="5" t="n">
        <f aca="false">LOOKUP(D345,'WOE &amp; IV'!$B$23:$B$26,'WOE &amp; IV'!$H$23:$H$26)</f>
        <v>0.552846198833581</v>
      </c>
      <c r="J345" s="5" t="n">
        <f aca="false">LOOKUP(E345,'WOE &amp; IV'!$B$31:$B$34,'WOE &amp; IV'!$H$31:$H$34)</f>
        <v>-0.0820085521567092</v>
      </c>
      <c r="K345" s="5" t="n">
        <f aca="false">Model!$B$4+Model!$B$5*G345+Model!$B$6*H345+Model!$B$7*I345+Model!$B$8*J345</f>
        <v>-1.75598069458743</v>
      </c>
      <c r="L345" s="6" t="n">
        <f aca="false">IF(F345=1,LN(M345),LN(1-M345))</f>
        <v>-0.159340977938033</v>
      </c>
      <c r="M345" s="6" t="n">
        <f aca="false">1/(1+EXP(-K345))</f>
        <v>0.147294444388917</v>
      </c>
    </row>
    <row r="346" customFormat="false" ht="15" hidden="false" customHeight="false" outlineLevel="0" collapsed="false">
      <c r="A346" s="4" t="n">
        <v>345</v>
      </c>
      <c r="B346" s="4" t="n">
        <v>85.4</v>
      </c>
      <c r="C346" s="4" t="n">
        <v>66</v>
      </c>
      <c r="D346" s="4" t="n">
        <v>1</v>
      </c>
      <c r="E346" s="4" t="n">
        <v>2</v>
      </c>
      <c r="F346" s="4" t="n">
        <v>1</v>
      </c>
      <c r="G346" s="5" t="n">
        <f aca="false">LOOKUP(B346,'WOE &amp; IV'!$B$5:$B$9,'WOE &amp; IV'!$H$5:$H$9)</f>
        <v>-0.907531990639555</v>
      </c>
      <c r="H346" s="5" t="n">
        <f aca="false">LOOKUP(C346,'WOE &amp; IV'!$B$14:$B$18,'WOE &amp; IV'!$H$14:$H$18)</f>
        <v>-0.171825195660813</v>
      </c>
      <c r="I346" s="5" t="n">
        <f aca="false">LOOKUP(D346,'WOE &amp; IV'!$B$23:$B$26,'WOE &amp; IV'!$H$23:$H$26)</f>
        <v>-0.479121632008246</v>
      </c>
      <c r="J346" s="5" t="n">
        <f aca="false">LOOKUP(E346,'WOE &amp; IV'!$B$31:$B$34,'WOE &amp; IV'!$H$31:$H$34)</f>
        <v>-0.0820085521567092</v>
      </c>
      <c r="K346" s="5" t="n">
        <f aca="false">Model!$B$4+Model!$B$5*G346+Model!$B$6*H346+Model!$B$7*I346+Model!$B$8*J346</f>
        <v>0.805734328939587</v>
      </c>
      <c r="L346" s="6" t="n">
        <f aca="false">IF(F346=1,LN(M346),LN(1-M346))</f>
        <v>-0.369326392031822</v>
      </c>
      <c r="M346" s="6" t="n">
        <f aca="false">1/(1+EXP(-K346))</f>
        <v>0.691199771531114</v>
      </c>
    </row>
    <row r="347" customFormat="false" ht="15" hidden="false" customHeight="false" outlineLevel="0" collapsed="false">
      <c r="A347" s="4" t="n">
        <v>346</v>
      </c>
      <c r="B347" s="4" t="n">
        <v>0</v>
      </c>
      <c r="C347" s="4" t="n">
        <v>6</v>
      </c>
      <c r="D347" s="4" t="n">
        <v>1</v>
      </c>
      <c r="E347" s="4" t="n">
        <v>2</v>
      </c>
      <c r="F347" s="4" t="n">
        <v>0</v>
      </c>
      <c r="G347" s="5" t="n">
        <f aca="false">LOOKUP(B347,'WOE &amp; IV'!$B$5:$B$9,'WOE &amp; IV'!$H$5:$H$9)</f>
        <v>1.45548484153941</v>
      </c>
      <c r="H347" s="5" t="n">
        <f aca="false">LOOKUP(C347,'WOE &amp; IV'!$B$14:$B$18,'WOE &amp; IV'!$H$14:$H$18)</f>
        <v>-0.498509425915863</v>
      </c>
      <c r="I347" s="5" t="n">
        <f aca="false">LOOKUP(D347,'WOE &amp; IV'!$B$23:$B$26,'WOE &amp; IV'!$H$23:$H$26)</f>
        <v>-0.479121632008246</v>
      </c>
      <c r="J347" s="5" t="n">
        <f aca="false">LOOKUP(E347,'WOE &amp; IV'!$B$31:$B$34,'WOE &amp; IV'!$H$31:$H$34)</f>
        <v>-0.0820085521567092</v>
      </c>
      <c r="K347" s="5" t="n">
        <f aca="false">Model!$B$4+Model!$B$5*G347+Model!$B$6*H347+Model!$B$7*I347+Model!$B$8*J347</f>
        <v>-1.46208032093857</v>
      </c>
      <c r="L347" s="6" t="n">
        <f aca="false">IF(F347=1,LN(M347),LN(1-M347))</f>
        <v>-0.208438886452159</v>
      </c>
      <c r="M347" s="6" t="n">
        <f aca="false">1/(1+EXP(-K347))</f>
        <v>0.188149351740069</v>
      </c>
    </row>
    <row r="348" customFormat="false" ht="15" hidden="false" customHeight="false" outlineLevel="0" collapsed="false">
      <c r="A348" s="4" t="n">
        <v>347</v>
      </c>
      <c r="B348" s="4" t="n">
        <v>30.2</v>
      </c>
      <c r="C348" s="4" t="n">
        <v>332</v>
      </c>
      <c r="D348" s="4" t="n">
        <v>0</v>
      </c>
      <c r="E348" s="4" t="n">
        <v>0</v>
      </c>
      <c r="F348" s="4" t="n">
        <v>0</v>
      </c>
      <c r="G348" s="5" t="n">
        <f aca="false">LOOKUP(B348,'WOE &amp; IV'!$B$5:$B$9,'WOE &amp; IV'!$H$5:$H$9)</f>
        <v>0.218255430312074</v>
      </c>
      <c r="H348" s="5" t="n">
        <f aca="false">LOOKUP(C348,'WOE &amp; IV'!$B$14:$B$18,'WOE &amp; IV'!$H$14:$H$18)</f>
        <v>1.40669467736998</v>
      </c>
      <c r="I348" s="5" t="n">
        <f aca="false">LOOKUP(D348,'WOE &amp; IV'!$B$23:$B$26,'WOE &amp; IV'!$H$23:$H$26)</f>
        <v>0.552846198833581</v>
      </c>
      <c r="J348" s="5" t="n">
        <f aca="false">LOOKUP(E348,'WOE &amp; IV'!$B$31:$B$34,'WOE &amp; IV'!$H$31:$H$34)</f>
        <v>0.255618819166126</v>
      </c>
      <c r="K348" s="5" t="n">
        <f aca="false">Model!$B$4+Model!$B$5*G348+Model!$B$6*H348+Model!$B$7*I348+Model!$B$8*J348</f>
        <v>-4.34274710763699</v>
      </c>
      <c r="L348" s="6" t="n">
        <f aca="false">IF(F348=1,LN(M348),LN(1-M348))</f>
        <v>-0.0129169800569538</v>
      </c>
      <c r="M348" s="6" t="n">
        <f aca="false">1/(1+EXP(-K348))</f>
        <v>0.0128339139093017</v>
      </c>
    </row>
    <row r="349" customFormat="false" ht="15" hidden="false" customHeight="false" outlineLevel="0" collapsed="false">
      <c r="A349" s="4" t="n">
        <v>348</v>
      </c>
      <c r="B349" s="4" t="n">
        <v>59.8</v>
      </c>
      <c r="C349" s="4" t="n">
        <v>122</v>
      </c>
      <c r="D349" s="4" t="n">
        <v>1</v>
      </c>
      <c r="E349" s="4" t="n">
        <v>2</v>
      </c>
      <c r="F349" s="4" t="n">
        <v>1</v>
      </c>
      <c r="G349" s="5" t="n">
        <f aca="false">LOOKUP(B349,'WOE &amp; IV'!$B$5:$B$9,'WOE &amp; IV'!$H$5:$H$9)</f>
        <v>0.218255430312074</v>
      </c>
      <c r="H349" s="5" t="n">
        <f aca="false">LOOKUP(C349,'WOE &amp; IV'!$B$14:$B$18,'WOE &amp; IV'!$H$14:$H$18)</f>
        <v>0.149360747248786</v>
      </c>
      <c r="I349" s="5" t="n">
        <f aca="false">LOOKUP(D349,'WOE &amp; IV'!$B$23:$B$26,'WOE &amp; IV'!$H$23:$H$26)</f>
        <v>-0.479121632008246</v>
      </c>
      <c r="J349" s="5" t="n">
        <f aca="false">LOOKUP(E349,'WOE &amp; IV'!$B$31:$B$34,'WOE &amp; IV'!$H$31:$H$34)</f>
        <v>-0.0820085521567092</v>
      </c>
      <c r="K349" s="5" t="n">
        <f aca="false">Model!$B$4+Model!$B$5*G349+Model!$B$6*H349+Model!$B$7*I349+Model!$B$8*J349</f>
        <v>-0.935146799584013</v>
      </c>
      <c r="L349" s="6" t="n">
        <f aca="false">IF(F349=1,LN(M349),LN(1-M349))</f>
        <v>-1.26626777106283</v>
      </c>
      <c r="M349" s="6" t="n">
        <f aca="false">1/(1+EXP(-K349))</f>
        <v>0.281881708045895</v>
      </c>
    </row>
    <row r="350" customFormat="false" ht="15" hidden="false" customHeight="false" outlineLevel="0" collapsed="false">
      <c r="A350" s="4" t="n">
        <v>349</v>
      </c>
      <c r="B350" s="4" t="n">
        <v>5.5</v>
      </c>
      <c r="C350" s="4" t="n">
        <v>88</v>
      </c>
      <c r="D350" s="4" t="n">
        <v>0</v>
      </c>
      <c r="E350" s="4" t="n">
        <v>1</v>
      </c>
      <c r="F350" s="4" t="n">
        <v>0</v>
      </c>
      <c r="G350" s="5" t="n">
        <f aca="false">LOOKUP(B350,'WOE &amp; IV'!$B$5:$B$9,'WOE &amp; IV'!$H$5:$H$9)</f>
        <v>1.45548484153941</v>
      </c>
      <c r="H350" s="5" t="n">
        <f aca="false">LOOKUP(C350,'WOE &amp; IV'!$B$14:$B$18,'WOE &amp; IV'!$H$14:$H$18)</f>
        <v>-0.171825195660813</v>
      </c>
      <c r="I350" s="5" t="n">
        <f aca="false">LOOKUP(D350,'WOE &amp; IV'!$B$23:$B$26,'WOE &amp; IV'!$H$23:$H$26)</f>
        <v>0.552846198833581</v>
      </c>
      <c r="J350" s="5" t="n">
        <f aca="false">LOOKUP(E350,'WOE &amp; IV'!$B$31:$B$34,'WOE &amp; IV'!$H$31:$H$34)</f>
        <v>-0.102296734208726</v>
      </c>
      <c r="K350" s="5" t="n">
        <f aca="false">Model!$B$4+Model!$B$5*G350+Model!$B$6*H350+Model!$B$7*I350+Model!$B$8*J350</f>
        <v>-3.15622146651505</v>
      </c>
      <c r="L350" s="6" t="n">
        <f aca="false">IF(F350=1,LN(M350),LN(1-M350))</f>
        <v>-0.0417045023477744</v>
      </c>
      <c r="M350" s="6" t="n">
        <f aca="false">1/(1+EXP(-K350))</f>
        <v>0.0408468337907331</v>
      </c>
    </row>
    <row r="351" customFormat="false" ht="15" hidden="false" customHeight="false" outlineLevel="0" collapsed="false">
      <c r="A351" s="4" t="n">
        <v>350</v>
      </c>
      <c r="B351" s="4" t="n">
        <v>81.9</v>
      </c>
      <c r="C351" s="4" t="n">
        <v>7</v>
      </c>
      <c r="D351" s="4" t="n">
        <v>0</v>
      </c>
      <c r="E351" s="4" t="n">
        <v>2</v>
      </c>
      <c r="F351" s="4" t="n">
        <v>0</v>
      </c>
      <c r="G351" s="5" t="n">
        <f aca="false">LOOKUP(B351,'WOE &amp; IV'!$B$5:$B$9,'WOE &amp; IV'!$H$5:$H$9)</f>
        <v>-0.907531990639555</v>
      </c>
      <c r="H351" s="5" t="n">
        <f aca="false">LOOKUP(C351,'WOE &amp; IV'!$B$14:$B$18,'WOE &amp; IV'!$H$14:$H$18)</f>
        <v>-0.498509425915863</v>
      </c>
      <c r="I351" s="5" t="n">
        <f aca="false">LOOKUP(D351,'WOE &amp; IV'!$B$23:$B$26,'WOE &amp; IV'!$H$23:$H$26)</f>
        <v>0.552846198833581</v>
      </c>
      <c r="J351" s="5" t="n">
        <f aca="false">LOOKUP(E351,'WOE &amp; IV'!$B$31:$B$34,'WOE &amp; IV'!$H$31:$H$34)</f>
        <v>-0.0820085521567092</v>
      </c>
      <c r="K351" s="5" t="n">
        <f aca="false">Model!$B$4+Model!$B$5*G351+Model!$B$6*H351+Model!$B$7*I351+Model!$B$8*J351</f>
        <v>-0.00748388826164383</v>
      </c>
      <c r="L351" s="6" t="n">
        <f aca="false">IF(F351=1,LN(M351),LN(1-M351))</f>
        <v>-0.689412237485724</v>
      </c>
      <c r="M351" s="6" t="n">
        <f aca="false">1/(1+EXP(-K351))</f>
        <v>0.498129036667081</v>
      </c>
    </row>
    <row r="352" customFormat="false" ht="15" hidden="false" customHeight="false" outlineLevel="0" collapsed="false">
      <c r="A352" s="4" t="n">
        <v>351</v>
      </c>
      <c r="B352" s="4" t="n">
        <v>54.2</v>
      </c>
      <c r="C352" s="4" t="n">
        <v>91</v>
      </c>
      <c r="D352" s="4" t="n">
        <v>1</v>
      </c>
      <c r="E352" s="4" t="n">
        <v>3</v>
      </c>
      <c r="F352" s="4" t="n">
        <v>1</v>
      </c>
      <c r="G352" s="5" t="n">
        <f aca="false">LOOKUP(B352,'WOE &amp; IV'!$B$5:$B$9,'WOE &amp; IV'!$H$5:$H$9)</f>
        <v>0.218255430312074</v>
      </c>
      <c r="H352" s="5" t="n">
        <f aca="false">LOOKUP(C352,'WOE &amp; IV'!$B$14:$B$18,'WOE &amp; IV'!$H$14:$H$18)</f>
        <v>-0.171825195660813</v>
      </c>
      <c r="I352" s="5" t="n">
        <f aca="false">LOOKUP(D352,'WOE &amp; IV'!$B$23:$B$26,'WOE &amp; IV'!$H$23:$H$26)</f>
        <v>-0.479121632008246</v>
      </c>
      <c r="J352" s="5" t="n">
        <f aca="false">LOOKUP(E352,'WOE &amp; IV'!$B$31:$B$34,'WOE &amp; IV'!$H$31:$H$34)</f>
        <v>-0.0820085521567092</v>
      </c>
      <c r="K352" s="5" t="n">
        <f aca="false">Model!$B$4+Model!$B$5*G352+Model!$B$6*H352+Model!$B$7*I352+Model!$B$8*J352</f>
        <v>-0.490272150059927</v>
      </c>
      <c r="L352" s="6" t="n">
        <f aca="false">IF(F352=1,LN(M352),LN(1-M352))</f>
        <v>-0.968032921332783</v>
      </c>
      <c r="M352" s="6" t="n">
        <f aca="false">1/(1+EXP(-K352))</f>
        <v>0.379829458153552</v>
      </c>
    </row>
    <row r="353" customFormat="false" ht="15" hidden="false" customHeight="false" outlineLevel="0" collapsed="false">
      <c r="A353" s="4" t="n">
        <v>352</v>
      </c>
      <c r="B353" s="4" t="n">
        <v>66.2</v>
      </c>
      <c r="C353" s="4" t="n">
        <v>110</v>
      </c>
      <c r="D353" s="4" t="n">
        <v>0</v>
      </c>
      <c r="E353" s="4" t="n">
        <v>0</v>
      </c>
      <c r="F353" s="4" t="n">
        <v>0</v>
      </c>
      <c r="G353" s="5" t="n">
        <f aca="false">LOOKUP(B353,'WOE &amp; IV'!$B$5:$B$9,'WOE &amp; IV'!$H$5:$H$9)</f>
        <v>-0.907531990639555</v>
      </c>
      <c r="H353" s="5" t="n">
        <f aca="false">LOOKUP(C353,'WOE &amp; IV'!$B$14:$B$18,'WOE &amp; IV'!$H$14:$H$18)</f>
        <v>-0.171825195660813</v>
      </c>
      <c r="I353" s="5" t="n">
        <f aca="false">LOOKUP(D353,'WOE &amp; IV'!$B$23:$B$26,'WOE &amp; IV'!$H$23:$H$26)</f>
        <v>0.552846198833581</v>
      </c>
      <c r="J353" s="5" t="n">
        <f aca="false">LOOKUP(E353,'WOE &amp; IV'!$B$31:$B$34,'WOE &amp; IV'!$H$31:$H$34)</f>
        <v>0.255618819166126</v>
      </c>
      <c r="K353" s="5" t="n">
        <f aca="false">Model!$B$4+Model!$B$5*G353+Model!$B$6*H353+Model!$B$7*I353+Model!$B$8*J353</f>
        <v>-0.860332752502532</v>
      </c>
      <c r="L353" s="6" t="n">
        <f aca="false">IF(F353=1,LN(M353),LN(1-M353))</f>
        <v>-0.352782285615836</v>
      </c>
      <c r="M353" s="6" t="n">
        <f aca="false">1/(1+EXP(-K353))</f>
        <v>0.297269828809644</v>
      </c>
    </row>
    <row r="354" customFormat="false" ht="15" hidden="false" customHeight="false" outlineLevel="0" collapsed="false">
      <c r="A354" s="4" t="n">
        <v>353</v>
      </c>
      <c r="B354" s="4" t="n">
        <v>30.7</v>
      </c>
      <c r="C354" s="4" t="n">
        <v>64</v>
      </c>
      <c r="D354" s="4" t="n">
        <v>0</v>
      </c>
      <c r="E354" s="4" t="n">
        <v>0</v>
      </c>
      <c r="F354" s="4" t="n">
        <v>0</v>
      </c>
      <c r="G354" s="5" t="n">
        <f aca="false">LOOKUP(B354,'WOE &amp; IV'!$B$5:$B$9,'WOE &amp; IV'!$H$5:$H$9)</f>
        <v>0.218255430312074</v>
      </c>
      <c r="H354" s="5" t="n">
        <f aca="false">LOOKUP(C354,'WOE &amp; IV'!$B$14:$B$18,'WOE &amp; IV'!$H$14:$H$18)</f>
        <v>-0.171825195660813</v>
      </c>
      <c r="I354" s="5" t="n">
        <f aca="false">LOOKUP(D354,'WOE &amp; IV'!$B$23:$B$26,'WOE &amp; IV'!$H$23:$H$26)</f>
        <v>0.552846198833581</v>
      </c>
      <c r="J354" s="5" t="n">
        <f aca="false">LOOKUP(E354,'WOE &amp; IV'!$B$31:$B$34,'WOE &amp; IV'!$H$31:$H$34)</f>
        <v>0.255618819166126</v>
      </c>
      <c r="K354" s="5" t="n">
        <f aca="false">Model!$B$4+Model!$B$5*G354+Model!$B$6*H354+Model!$B$7*I354+Model!$B$8*J354</f>
        <v>-2.15633923150205</v>
      </c>
      <c r="L354" s="6" t="n">
        <f aca="false">IF(F354=1,LN(M354),LN(1-M354))</f>
        <v>-0.109525097706125</v>
      </c>
      <c r="M354" s="6" t="n">
        <f aca="false">1/(1+EXP(-K354))</f>
        <v>0.103740329981978</v>
      </c>
    </row>
    <row r="355" customFormat="false" ht="15" hidden="false" customHeight="false" outlineLevel="0" collapsed="false">
      <c r="A355" s="4" t="n">
        <v>354</v>
      </c>
      <c r="B355" s="4" t="n">
        <v>65.3</v>
      </c>
      <c r="C355" s="4" t="n">
        <v>28</v>
      </c>
      <c r="D355" s="4" t="n">
        <v>1</v>
      </c>
      <c r="E355" s="4" t="n">
        <v>2</v>
      </c>
      <c r="F355" s="4" t="n">
        <v>1</v>
      </c>
      <c r="G355" s="5" t="n">
        <f aca="false">LOOKUP(B355,'WOE &amp; IV'!$B$5:$B$9,'WOE &amp; IV'!$H$5:$H$9)</f>
        <v>-0.907531990639555</v>
      </c>
      <c r="H355" s="5" t="n">
        <f aca="false">LOOKUP(C355,'WOE &amp; IV'!$B$14:$B$18,'WOE &amp; IV'!$H$14:$H$18)</f>
        <v>-0.18579367675035</v>
      </c>
      <c r="I355" s="5" t="n">
        <f aca="false">LOOKUP(D355,'WOE &amp; IV'!$B$23:$B$26,'WOE &amp; IV'!$H$23:$H$26)</f>
        <v>-0.479121632008246</v>
      </c>
      <c r="J355" s="5" t="n">
        <f aca="false">LOOKUP(E355,'WOE &amp; IV'!$B$31:$B$34,'WOE &amp; IV'!$H$31:$H$34)</f>
        <v>-0.0820085521567092</v>
      </c>
      <c r="K355" s="5" t="n">
        <f aca="false">Model!$B$4+Model!$B$5*G355+Model!$B$6*H355+Model!$B$7*I355+Model!$B$8*J355</f>
        <v>0.825082072096705</v>
      </c>
      <c r="L355" s="6" t="n">
        <f aca="false">IF(F355=1,LN(M355),LN(1-M355))</f>
        <v>-0.363391655198867</v>
      </c>
      <c r="M355" s="6" t="n">
        <f aca="false">1/(1+EXP(-K355))</f>
        <v>0.695314056798511</v>
      </c>
    </row>
    <row r="356" customFormat="false" ht="15" hidden="false" customHeight="false" outlineLevel="0" collapsed="false">
      <c r="A356" s="4" t="n">
        <v>355</v>
      </c>
      <c r="B356" s="4" t="n">
        <v>71.7</v>
      </c>
      <c r="C356" s="4" t="n">
        <v>26</v>
      </c>
      <c r="D356" s="4" t="n">
        <v>0</v>
      </c>
      <c r="E356" s="4" t="n">
        <v>1</v>
      </c>
      <c r="F356" s="4" t="n">
        <v>1</v>
      </c>
      <c r="G356" s="5" t="n">
        <f aca="false">LOOKUP(B356,'WOE &amp; IV'!$B$5:$B$9,'WOE &amp; IV'!$H$5:$H$9)</f>
        <v>-0.907531990639555</v>
      </c>
      <c r="H356" s="5" t="n">
        <f aca="false">LOOKUP(C356,'WOE &amp; IV'!$B$14:$B$18,'WOE &amp; IV'!$H$14:$H$18)</f>
        <v>-0.18579367675035</v>
      </c>
      <c r="I356" s="5" t="n">
        <f aca="false">LOOKUP(D356,'WOE &amp; IV'!$B$23:$B$26,'WOE &amp; IV'!$H$23:$H$26)</f>
        <v>0.552846198833581</v>
      </c>
      <c r="J356" s="5" t="n">
        <f aca="false">LOOKUP(E356,'WOE &amp; IV'!$B$31:$B$34,'WOE &amp; IV'!$H$31:$H$34)</f>
        <v>-0.102296734208726</v>
      </c>
      <c r="K356" s="5" t="n">
        <f aca="false">Model!$B$4+Model!$B$5*G356+Model!$B$6*H356+Model!$B$7*I356+Model!$B$8*J356</f>
        <v>-0.416568746153514</v>
      </c>
      <c r="L356" s="6" t="n">
        <f aca="false">IF(F356=1,LN(M356),LN(1-M356))</f>
        <v>-0.922967698576141</v>
      </c>
      <c r="M356" s="6" t="n">
        <f aca="false">1/(1+EXP(-K356))</f>
        <v>0.397338109884371</v>
      </c>
    </row>
    <row r="357" customFormat="false" ht="15" hidden="false" customHeight="false" outlineLevel="0" collapsed="false">
      <c r="A357" s="4" t="n">
        <v>356</v>
      </c>
      <c r="B357" s="4" t="n">
        <v>50.8</v>
      </c>
      <c r="C357" s="4" t="n">
        <v>335</v>
      </c>
      <c r="D357" s="4" t="n">
        <v>1</v>
      </c>
      <c r="E357" s="4" t="n">
        <v>2</v>
      </c>
      <c r="F357" s="4" t="n">
        <v>0</v>
      </c>
      <c r="G357" s="5" t="n">
        <f aca="false">LOOKUP(B357,'WOE &amp; IV'!$B$5:$B$9,'WOE &amp; IV'!$H$5:$H$9)</f>
        <v>0.218255430312074</v>
      </c>
      <c r="H357" s="5" t="n">
        <f aca="false">LOOKUP(C357,'WOE &amp; IV'!$B$14:$B$18,'WOE &amp; IV'!$H$14:$H$18)</f>
        <v>1.40669467736998</v>
      </c>
      <c r="I357" s="5" t="n">
        <f aca="false">LOOKUP(D357,'WOE &amp; IV'!$B$23:$B$26,'WOE &amp; IV'!$H$23:$H$26)</f>
        <v>-0.479121632008246</v>
      </c>
      <c r="J357" s="5" t="n">
        <f aca="false">LOOKUP(E357,'WOE &amp; IV'!$B$31:$B$34,'WOE &amp; IV'!$H$31:$H$34)</f>
        <v>-0.0820085521567092</v>
      </c>
      <c r="K357" s="5" t="n">
        <f aca="false">Model!$B$4+Model!$B$5*G357+Model!$B$6*H357+Model!$B$7*I357+Model!$B$8*J357</f>
        <v>-2.67668002619487</v>
      </c>
      <c r="L357" s="6" t="n">
        <f aca="false">IF(F357=1,LN(M357),LN(1-M357))</f>
        <v>-0.066528253096008</v>
      </c>
      <c r="M357" s="6" t="n">
        <f aca="false">1/(1+EXP(-K357))</f>
        <v>0.064363519144425</v>
      </c>
    </row>
    <row r="358" customFormat="false" ht="15" hidden="false" customHeight="false" outlineLevel="0" collapsed="false">
      <c r="A358" s="4" t="n">
        <v>357</v>
      </c>
      <c r="B358" s="4" t="n">
        <v>50.9</v>
      </c>
      <c r="C358" s="4" t="n">
        <v>108</v>
      </c>
      <c r="D358" s="4" t="n">
        <v>1</v>
      </c>
      <c r="E358" s="4" t="n">
        <v>0</v>
      </c>
      <c r="F358" s="4" t="n">
        <v>1</v>
      </c>
      <c r="G358" s="5" t="n">
        <f aca="false">LOOKUP(B358,'WOE &amp; IV'!$B$5:$B$9,'WOE &amp; IV'!$H$5:$H$9)</f>
        <v>0.218255430312074</v>
      </c>
      <c r="H358" s="5" t="n">
        <f aca="false">LOOKUP(C358,'WOE &amp; IV'!$B$14:$B$18,'WOE &amp; IV'!$H$14:$H$18)</f>
        <v>-0.171825195660813</v>
      </c>
      <c r="I358" s="5" t="n">
        <f aca="false">LOOKUP(D358,'WOE &amp; IV'!$B$23:$B$26,'WOE &amp; IV'!$H$23:$H$26)</f>
        <v>-0.479121632008246</v>
      </c>
      <c r="J358" s="5" t="n">
        <f aca="false">LOOKUP(E358,'WOE &amp; IV'!$B$31:$B$34,'WOE &amp; IV'!$H$31:$H$34)</f>
        <v>0.255618819166126</v>
      </c>
      <c r="K358" s="5" t="n">
        <f aca="false">Model!$B$4+Model!$B$5*G358+Model!$B$6*H358+Model!$B$7*I358+Model!$B$8*J358</f>
        <v>-0.890630686974545</v>
      </c>
      <c r="L358" s="6" t="n">
        <f aca="false">IF(F358=1,LN(M358),LN(1-M358))</f>
        <v>-1.2345017979883</v>
      </c>
      <c r="M358" s="6" t="n">
        <f aca="false">1/(1+EXP(-K358))</f>
        <v>0.290979692930886</v>
      </c>
    </row>
    <row r="359" customFormat="false" ht="15" hidden="false" customHeight="false" outlineLevel="0" collapsed="false">
      <c r="A359" s="4" t="n">
        <v>358</v>
      </c>
      <c r="B359" s="4" t="n">
        <v>51.8</v>
      </c>
      <c r="C359" s="4" t="n">
        <v>64</v>
      </c>
      <c r="D359" s="4" t="n">
        <v>0</v>
      </c>
      <c r="E359" s="4" t="n">
        <v>0</v>
      </c>
      <c r="F359" s="4" t="n">
        <v>0</v>
      </c>
      <c r="G359" s="5" t="n">
        <f aca="false">LOOKUP(B359,'WOE &amp; IV'!$B$5:$B$9,'WOE &amp; IV'!$H$5:$H$9)</f>
        <v>0.218255430312074</v>
      </c>
      <c r="H359" s="5" t="n">
        <f aca="false">LOOKUP(C359,'WOE &amp; IV'!$B$14:$B$18,'WOE &amp; IV'!$H$14:$H$18)</f>
        <v>-0.171825195660813</v>
      </c>
      <c r="I359" s="5" t="n">
        <f aca="false">LOOKUP(D359,'WOE &amp; IV'!$B$23:$B$26,'WOE &amp; IV'!$H$23:$H$26)</f>
        <v>0.552846198833581</v>
      </c>
      <c r="J359" s="5" t="n">
        <f aca="false">LOOKUP(E359,'WOE &amp; IV'!$B$31:$B$34,'WOE &amp; IV'!$H$31:$H$34)</f>
        <v>0.255618819166126</v>
      </c>
      <c r="K359" s="5" t="n">
        <f aca="false">Model!$B$4+Model!$B$5*G359+Model!$B$6*H359+Model!$B$7*I359+Model!$B$8*J359</f>
        <v>-2.15633923150205</v>
      </c>
      <c r="L359" s="6" t="n">
        <f aca="false">IF(F359=1,LN(M359),LN(1-M359))</f>
        <v>-0.109525097706125</v>
      </c>
      <c r="M359" s="6" t="n">
        <f aca="false">1/(1+EXP(-K359))</f>
        <v>0.103740329981978</v>
      </c>
    </row>
    <row r="360" customFormat="false" ht="15" hidden="false" customHeight="false" outlineLevel="0" collapsed="false">
      <c r="A360" s="4" t="n">
        <v>359</v>
      </c>
      <c r="B360" s="4" t="n">
        <v>23.4</v>
      </c>
      <c r="C360" s="4" t="n">
        <v>103</v>
      </c>
      <c r="D360" s="4" t="n">
        <v>1</v>
      </c>
      <c r="E360" s="4" t="n">
        <v>1</v>
      </c>
      <c r="F360" s="4" t="n">
        <v>0</v>
      </c>
      <c r="G360" s="5" t="n">
        <f aca="false">LOOKUP(B360,'WOE &amp; IV'!$B$5:$B$9,'WOE &amp; IV'!$H$5:$H$9)</f>
        <v>0.721515666459208</v>
      </c>
      <c r="H360" s="5" t="n">
        <f aca="false">LOOKUP(C360,'WOE &amp; IV'!$B$14:$B$18,'WOE &amp; IV'!$H$14:$H$18)</f>
        <v>-0.171825195660813</v>
      </c>
      <c r="I360" s="5" t="n">
        <f aca="false">LOOKUP(D360,'WOE &amp; IV'!$B$23:$B$26,'WOE &amp; IV'!$H$23:$H$26)</f>
        <v>-0.479121632008246</v>
      </c>
      <c r="J360" s="5" t="n">
        <f aca="false">LOOKUP(E360,'WOE &amp; IV'!$B$31:$B$34,'WOE &amp; IV'!$H$31:$H$34)</f>
        <v>-0.102296734208726</v>
      </c>
      <c r="K360" s="5" t="n">
        <f aca="false">Model!$B$4+Model!$B$5*G360+Model!$B$6*H360+Model!$B$7*I360+Model!$B$8*J360</f>
        <v>-1.04556760763523</v>
      </c>
      <c r="L360" s="6" t="n">
        <f aca="false">IF(F360=1,LN(M360),LN(1-M360))</f>
        <v>-0.301209354612263</v>
      </c>
      <c r="M360" s="6" t="n">
        <f aca="false">1/(1+EXP(-K360))</f>
        <v>0.260077149731017</v>
      </c>
    </row>
    <row r="361" customFormat="false" ht="15" hidden="false" customHeight="false" outlineLevel="0" collapsed="false">
      <c r="A361" s="4" t="n">
        <v>360</v>
      </c>
      <c r="B361" s="4" t="n">
        <v>41.3</v>
      </c>
      <c r="C361" s="4" t="n">
        <v>98</v>
      </c>
      <c r="D361" s="4" t="n">
        <v>0</v>
      </c>
      <c r="E361" s="4" t="n">
        <v>1</v>
      </c>
      <c r="F361" s="4" t="n">
        <v>0</v>
      </c>
      <c r="G361" s="5" t="n">
        <f aca="false">LOOKUP(B361,'WOE &amp; IV'!$B$5:$B$9,'WOE &amp; IV'!$H$5:$H$9)</f>
        <v>0.218255430312074</v>
      </c>
      <c r="H361" s="5" t="n">
        <f aca="false">LOOKUP(C361,'WOE &amp; IV'!$B$14:$B$18,'WOE &amp; IV'!$H$14:$H$18)</f>
        <v>-0.171825195660813</v>
      </c>
      <c r="I361" s="5" t="n">
        <f aca="false">LOOKUP(D361,'WOE &amp; IV'!$B$23:$B$26,'WOE &amp; IV'!$H$23:$H$26)</f>
        <v>0.552846198833581</v>
      </c>
      <c r="J361" s="5" t="n">
        <f aca="false">LOOKUP(E361,'WOE &amp; IV'!$B$31:$B$34,'WOE &amp; IV'!$H$31:$H$34)</f>
        <v>-0.102296734208726</v>
      </c>
      <c r="K361" s="5" t="n">
        <f aca="false">Model!$B$4+Model!$B$5*G361+Model!$B$6*H361+Model!$B$7*I361+Model!$B$8*J361</f>
        <v>-1.73192296831015</v>
      </c>
      <c r="L361" s="6" t="n">
        <f aca="false">IF(F361=1,LN(M361),LN(1-M361))</f>
        <v>-0.162921100069835</v>
      </c>
      <c r="M361" s="6" t="n">
        <f aca="false">1/(1+EXP(-K361))</f>
        <v>0.150341776255468</v>
      </c>
    </row>
    <row r="362" customFormat="false" ht="15" hidden="false" customHeight="false" outlineLevel="0" collapsed="false">
      <c r="A362" s="4" t="n">
        <v>361</v>
      </c>
      <c r="B362" s="4" t="n">
        <v>41.2</v>
      </c>
      <c r="C362" s="4" t="n">
        <v>25</v>
      </c>
      <c r="D362" s="4" t="n">
        <v>0</v>
      </c>
      <c r="E362" s="4" t="n">
        <v>1</v>
      </c>
      <c r="F362" s="4" t="n">
        <v>0</v>
      </c>
      <c r="G362" s="5" t="n">
        <f aca="false">LOOKUP(B362,'WOE &amp; IV'!$B$5:$B$9,'WOE &amp; IV'!$H$5:$H$9)</f>
        <v>0.218255430312074</v>
      </c>
      <c r="H362" s="5" t="n">
        <f aca="false">LOOKUP(C362,'WOE &amp; IV'!$B$14:$B$18,'WOE &amp; IV'!$H$14:$H$18)</f>
        <v>-0.18579367675035</v>
      </c>
      <c r="I362" s="5" t="n">
        <f aca="false">LOOKUP(D362,'WOE &amp; IV'!$B$23:$B$26,'WOE &amp; IV'!$H$23:$H$26)</f>
        <v>0.552846198833581</v>
      </c>
      <c r="J362" s="5" t="n">
        <f aca="false">LOOKUP(E362,'WOE &amp; IV'!$B$31:$B$34,'WOE &amp; IV'!$H$31:$H$34)</f>
        <v>-0.102296734208726</v>
      </c>
      <c r="K362" s="5" t="n">
        <f aca="false">Model!$B$4+Model!$B$5*G362+Model!$B$6*H362+Model!$B$7*I362+Model!$B$8*J362</f>
        <v>-1.71257522515303</v>
      </c>
      <c r="L362" s="6" t="n">
        <f aca="false">IF(F362=1,LN(M362),LN(1-M362))</f>
        <v>-0.165853890768698</v>
      </c>
      <c r="M362" s="6" t="n">
        <f aca="false">1/(1+EXP(-K362))</f>
        <v>0.152829995494673</v>
      </c>
    </row>
    <row r="363" customFormat="false" ht="15" hidden="false" customHeight="false" outlineLevel="0" collapsed="false">
      <c r="A363" s="4" t="n">
        <v>362</v>
      </c>
      <c r="B363" s="4" t="n">
        <v>54.6</v>
      </c>
      <c r="C363" s="4" t="n">
        <v>189</v>
      </c>
      <c r="D363" s="4" t="n">
        <v>0</v>
      </c>
      <c r="E363" s="4" t="n">
        <v>0</v>
      </c>
      <c r="F363" s="4" t="n">
        <v>0</v>
      </c>
      <c r="G363" s="5" t="n">
        <f aca="false">LOOKUP(B363,'WOE &amp; IV'!$B$5:$B$9,'WOE &amp; IV'!$H$5:$H$9)</f>
        <v>0.218255430312074</v>
      </c>
      <c r="H363" s="5" t="n">
        <f aca="false">LOOKUP(C363,'WOE &amp; IV'!$B$14:$B$18,'WOE &amp; IV'!$H$14:$H$18)</f>
        <v>0.149360747248786</v>
      </c>
      <c r="I363" s="5" t="n">
        <f aca="false">LOOKUP(D363,'WOE &amp; IV'!$B$23:$B$26,'WOE &amp; IV'!$H$23:$H$26)</f>
        <v>0.552846198833581</v>
      </c>
      <c r="J363" s="5" t="n">
        <f aca="false">LOOKUP(E363,'WOE &amp; IV'!$B$31:$B$34,'WOE &amp; IV'!$H$31:$H$34)</f>
        <v>0.255618819166126</v>
      </c>
      <c r="K363" s="5" t="n">
        <f aca="false">Model!$B$4+Model!$B$5*G363+Model!$B$6*H363+Model!$B$7*I363+Model!$B$8*J363</f>
        <v>-2.60121388102613</v>
      </c>
      <c r="L363" s="6" t="n">
        <f aca="false">IF(F363=1,LN(M363),LN(1-M363))</f>
        <v>-0.0715608135507159</v>
      </c>
      <c r="M363" s="6" t="n">
        <f aca="false">1/(1+EXP(-K363))</f>
        <v>0.0690603378729707</v>
      </c>
    </row>
    <row r="364" customFormat="false" ht="15" hidden="false" customHeight="false" outlineLevel="0" collapsed="false">
      <c r="A364" s="4" t="n">
        <v>363</v>
      </c>
      <c r="B364" s="4" t="n">
        <v>70</v>
      </c>
      <c r="C364" s="4" t="n">
        <v>86</v>
      </c>
      <c r="D364" s="4" t="n">
        <v>1</v>
      </c>
      <c r="E364" s="4" t="n">
        <v>2</v>
      </c>
      <c r="F364" s="4" t="n">
        <v>0</v>
      </c>
      <c r="G364" s="5" t="n">
        <f aca="false">LOOKUP(B364,'WOE &amp; IV'!$B$5:$B$9,'WOE &amp; IV'!$H$5:$H$9)</f>
        <v>-0.907531990639555</v>
      </c>
      <c r="H364" s="5" t="n">
        <f aca="false">LOOKUP(C364,'WOE &amp; IV'!$B$14:$B$18,'WOE &amp; IV'!$H$14:$H$18)</f>
        <v>-0.171825195660813</v>
      </c>
      <c r="I364" s="5" t="n">
        <f aca="false">LOOKUP(D364,'WOE &amp; IV'!$B$23:$B$26,'WOE &amp; IV'!$H$23:$H$26)</f>
        <v>-0.479121632008246</v>
      </c>
      <c r="J364" s="5" t="n">
        <f aca="false">LOOKUP(E364,'WOE &amp; IV'!$B$31:$B$34,'WOE &amp; IV'!$H$31:$H$34)</f>
        <v>-0.0820085521567092</v>
      </c>
      <c r="K364" s="5" t="n">
        <f aca="false">Model!$B$4+Model!$B$5*G364+Model!$B$6*H364+Model!$B$7*I364+Model!$B$8*J364</f>
        <v>0.805734328939587</v>
      </c>
      <c r="L364" s="6" t="n">
        <f aca="false">IF(F364=1,LN(M364),LN(1-M364))</f>
        <v>-1.17506072097141</v>
      </c>
      <c r="M364" s="6" t="n">
        <f aca="false">1/(1+EXP(-K364))</f>
        <v>0.691199771531114</v>
      </c>
    </row>
    <row r="365" customFormat="false" ht="15" hidden="false" customHeight="false" outlineLevel="0" collapsed="false">
      <c r="A365" s="4" t="n">
        <v>364</v>
      </c>
      <c r="B365" s="4" t="n">
        <v>18.5</v>
      </c>
      <c r="C365" s="4" t="n">
        <v>109</v>
      </c>
      <c r="D365" s="4" t="n">
        <v>1</v>
      </c>
      <c r="E365" s="4" t="n">
        <v>0</v>
      </c>
      <c r="F365" s="4" t="n">
        <v>0</v>
      </c>
      <c r="G365" s="5" t="n">
        <f aca="false">LOOKUP(B365,'WOE &amp; IV'!$B$5:$B$9,'WOE &amp; IV'!$H$5:$H$9)</f>
        <v>0.721515666459208</v>
      </c>
      <c r="H365" s="5" t="n">
        <f aca="false">LOOKUP(C365,'WOE &amp; IV'!$B$14:$B$18,'WOE &amp; IV'!$H$14:$H$18)</f>
        <v>-0.171825195660813</v>
      </c>
      <c r="I365" s="5" t="n">
        <f aca="false">LOOKUP(D365,'WOE &amp; IV'!$B$23:$B$26,'WOE &amp; IV'!$H$23:$H$26)</f>
        <v>-0.479121632008246</v>
      </c>
      <c r="J365" s="5" t="n">
        <f aca="false">LOOKUP(E365,'WOE &amp; IV'!$B$31:$B$34,'WOE &amp; IV'!$H$31:$H$34)</f>
        <v>0.255618819166126</v>
      </c>
      <c r="K365" s="5" t="n">
        <f aca="false">Model!$B$4+Model!$B$5*G365+Model!$B$6*H365+Model!$B$7*I365+Model!$B$8*J365</f>
        <v>-1.46998387082713</v>
      </c>
      <c r="L365" s="6" t="n">
        <f aca="false">IF(F365=1,LN(M365),LN(1-M365))</f>
        <v>-0.206956601649718</v>
      </c>
      <c r="M365" s="6" t="n">
        <f aca="false">1/(1+EXP(-K365))</f>
        <v>0.186945065535234</v>
      </c>
    </row>
    <row r="366" customFormat="false" ht="15" hidden="false" customHeight="false" outlineLevel="0" collapsed="false">
      <c r="A366" s="4" t="n">
        <v>365</v>
      </c>
      <c r="B366" s="4" t="n">
        <v>41.9</v>
      </c>
      <c r="C366" s="4" t="n">
        <v>264</v>
      </c>
      <c r="D366" s="4" t="n">
        <v>0</v>
      </c>
      <c r="E366" s="4" t="n">
        <v>2</v>
      </c>
      <c r="F366" s="4" t="n">
        <v>0</v>
      </c>
      <c r="G366" s="5" t="n">
        <f aca="false">LOOKUP(B366,'WOE &amp; IV'!$B$5:$B$9,'WOE &amp; IV'!$H$5:$H$9)</f>
        <v>0.218255430312074</v>
      </c>
      <c r="H366" s="5" t="n">
        <f aca="false">LOOKUP(C366,'WOE &amp; IV'!$B$14:$B$18,'WOE &amp; IV'!$H$14:$H$18)</f>
        <v>1.40669467736998</v>
      </c>
      <c r="I366" s="5" t="n">
        <f aca="false">LOOKUP(D366,'WOE &amp; IV'!$B$23:$B$26,'WOE &amp; IV'!$H$23:$H$26)</f>
        <v>0.552846198833581</v>
      </c>
      <c r="J366" s="5" t="n">
        <f aca="false">LOOKUP(E366,'WOE &amp; IV'!$B$31:$B$34,'WOE &amp; IV'!$H$31:$H$34)</f>
        <v>-0.0820085521567092</v>
      </c>
      <c r="K366" s="5" t="n">
        <f aca="false">Model!$B$4+Model!$B$5*G366+Model!$B$6*H366+Model!$B$7*I366+Model!$B$8*J366</f>
        <v>-3.94238857072238</v>
      </c>
      <c r="L366" s="6" t="n">
        <f aca="false">IF(F366=1,LN(M366),LN(1-M366))</f>
        <v>-0.0192160010916845</v>
      </c>
      <c r="M366" s="6" t="n">
        <f aca="false">1/(1+EXP(-K366))</f>
        <v>0.0190325506830411</v>
      </c>
    </row>
    <row r="367" customFormat="false" ht="15" hidden="false" customHeight="false" outlineLevel="0" collapsed="false">
      <c r="A367" s="4" t="n">
        <v>366</v>
      </c>
      <c r="B367" s="4" t="n">
        <v>82</v>
      </c>
      <c r="C367" s="4" t="n">
        <v>29</v>
      </c>
      <c r="D367" s="4" t="n">
        <v>0</v>
      </c>
      <c r="E367" s="4" t="n">
        <v>0</v>
      </c>
      <c r="F367" s="4" t="n">
        <v>1</v>
      </c>
      <c r="G367" s="5" t="n">
        <f aca="false">LOOKUP(B367,'WOE &amp; IV'!$B$5:$B$9,'WOE &amp; IV'!$H$5:$H$9)</f>
        <v>-0.907531990639555</v>
      </c>
      <c r="H367" s="5" t="n">
        <f aca="false">LOOKUP(C367,'WOE &amp; IV'!$B$14:$B$18,'WOE &amp; IV'!$H$14:$H$18)</f>
        <v>-0.18579367675035</v>
      </c>
      <c r="I367" s="5" t="n">
        <f aca="false">LOOKUP(D367,'WOE &amp; IV'!$B$23:$B$26,'WOE &amp; IV'!$H$23:$H$26)</f>
        <v>0.552846198833581</v>
      </c>
      <c r="J367" s="5" t="n">
        <f aca="false">LOOKUP(E367,'WOE &amp; IV'!$B$31:$B$34,'WOE &amp; IV'!$H$31:$H$34)</f>
        <v>0.255618819166126</v>
      </c>
      <c r="K367" s="5" t="n">
        <f aca="false">Model!$B$4+Model!$B$5*G367+Model!$B$6*H367+Model!$B$7*I367+Model!$B$8*J367</f>
        <v>-0.840985009345414</v>
      </c>
      <c r="L367" s="6" t="n">
        <f aca="false">IF(F367=1,LN(M367),LN(1-M367))</f>
        <v>-1.19955799658445</v>
      </c>
      <c r="M367" s="6" t="n">
        <f aca="false">1/(1+EXP(-K367))</f>
        <v>0.301327370208653</v>
      </c>
    </row>
    <row r="368" customFormat="false" ht="15" hidden="false" customHeight="false" outlineLevel="0" collapsed="false">
      <c r="A368" s="4" t="n">
        <v>367</v>
      </c>
      <c r="B368" s="4" t="n">
        <v>26.4</v>
      </c>
      <c r="C368" s="4" t="n">
        <v>51</v>
      </c>
      <c r="D368" s="4" t="n">
        <v>1</v>
      </c>
      <c r="E368" s="4" t="n">
        <v>0</v>
      </c>
      <c r="F368" s="4" t="n">
        <v>0</v>
      </c>
      <c r="G368" s="5" t="n">
        <f aca="false">LOOKUP(B368,'WOE &amp; IV'!$B$5:$B$9,'WOE &amp; IV'!$H$5:$H$9)</f>
        <v>0.721515666459208</v>
      </c>
      <c r="H368" s="5" t="n">
        <f aca="false">LOOKUP(C368,'WOE &amp; IV'!$B$14:$B$18,'WOE &amp; IV'!$H$14:$H$18)</f>
        <v>-0.18579367675035</v>
      </c>
      <c r="I368" s="5" t="n">
        <f aca="false">LOOKUP(D368,'WOE &amp; IV'!$B$23:$B$26,'WOE &amp; IV'!$H$23:$H$26)</f>
        <v>-0.479121632008246</v>
      </c>
      <c r="J368" s="5" t="n">
        <f aca="false">LOOKUP(E368,'WOE &amp; IV'!$B$31:$B$34,'WOE &amp; IV'!$H$31:$H$34)</f>
        <v>0.255618819166126</v>
      </c>
      <c r="K368" s="5" t="n">
        <f aca="false">Model!$B$4+Model!$B$5*G368+Model!$B$6*H368+Model!$B$7*I368+Model!$B$8*J368</f>
        <v>-1.45063612767001</v>
      </c>
      <c r="L368" s="6" t="n">
        <f aca="false">IF(F368=1,LN(M368),LN(1-M368))</f>
        <v>-0.21060213055084</v>
      </c>
      <c r="M368" s="6" t="n">
        <f aca="false">1/(1+EXP(-K368))</f>
        <v>0.189903684654631</v>
      </c>
    </row>
    <row r="369" customFormat="false" ht="15" hidden="false" customHeight="false" outlineLevel="0" collapsed="false">
      <c r="A369" s="4" t="n">
        <v>368</v>
      </c>
      <c r="B369" s="4" t="n">
        <v>24.4</v>
      </c>
      <c r="C369" s="4" t="n">
        <v>126</v>
      </c>
      <c r="D369" s="4" t="n">
        <v>0</v>
      </c>
      <c r="E369" s="4" t="n">
        <v>2</v>
      </c>
      <c r="F369" s="4" t="n">
        <v>0</v>
      </c>
      <c r="G369" s="5" t="n">
        <f aca="false">LOOKUP(B369,'WOE &amp; IV'!$B$5:$B$9,'WOE &amp; IV'!$H$5:$H$9)</f>
        <v>0.721515666459208</v>
      </c>
      <c r="H369" s="5" t="n">
        <f aca="false">LOOKUP(C369,'WOE &amp; IV'!$B$14:$B$18,'WOE &amp; IV'!$H$14:$H$18)</f>
        <v>0.149360747248786</v>
      </c>
      <c r="I369" s="5" t="n">
        <f aca="false">LOOKUP(D369,'WOE &amp; IV'!$B$23:$B$26,'WOE &amp; IV'!$H$23:$H$26)</f>
        <v>0.552846198833581</v>
      </c>
      <c r="J369" s="5" t="n">
        <f aca="false">LOOKUP(E369,'WOE &amp; IV'!$B$31:$B$34,'WOE &amp; IV'!$H$31:$H$34)</f>
        <v>-0.0820085521567092</v>
      </c>
      <c r="K369" s="5" t="n">
        <f aca="false">Model!$B$4+Model!$B$5*G369+Model!$B$6*H369+Model!$B$7*I369+Model!$B$8*J369</f>
        <v>-2.7802085279641</v>
      </c>
      <c r="L369" s="6" t="n">
        <f aca="false">IF(F369=1,LN(M369),LN(1-M369))</f>
        <v>-0.0601780015905518</v>
      </c>
      <c r="M369" s="6" t="n">
        <f aca="false">1/(1+EXP(-K369))</f>
        <v>0.0584030870818394</v>
      </c>
    </row>
    <row r="370" customFormat="false" ht="15" hidden="false" customHeight="false" outlineLevel="0" collapsed="false">
      <c r="A370" s="4" t="n">
        <v>369</v>
      </c>
      <c r="B370" s="4" t="n">
        <v>50.1</v>
      </c>
      <c r="C370" s="4" t="n">
        <v>186</v>
      </c>
      <c r="D370" s="4" t="n">
        <v>1</v>
      </c>
      <c r="E370" s="4" t="n">
        <v>1</v>
      </c>
      <c r="F370" s="4" t="n">
        <v>0</v>
      </c>
      <c r="G370" s="5" t="n">
        <f aca="false">LOOKUP(B370,'WOE &amp; IV'!$B$5:$B$9,'WOE &amp; IV'!$H$5:$H$9)</f>
        <v>0.218255430312074</v>
      </c>
      <c r="H370" s="5" t="n">
        <f aca="false">LOOKUP(C370,'WOE &amp; IV'!$B$14:$B$18,'WOE &amp; IV'!$H$14:$H$18)</f>
        <v>0.149360747248786</v>
      </c>
      <c r="I370" s="5" t="n">
        <f aca="false">LOOKUP(D370,'WOE &amp; IV'!$B$23:$B$26,'WOE &amp; IV'!$H$23:$H$26)</f>
        <v>-0.479121632008246</v>
      </c>
      <c r="J370" s="5" t="n">
        <f aca="false">LOOKUP(E370,'WOE &amp; IV'!$B$31:$B$34,'WOE &amp; IV'!$H$31:$H$34)</f>
        <v>-0.102296734208726</v>
      </c>
      <c r="K370" s="5" t="n">
        <f aca="false">Model!$B$4+Model!$B$5*G370+Model!$B$6*H370+Model!$B$7*I370+Model!$B$8*J370</f>
        <v>-0.911089073306731</v>
      </c>
      <c r="L370" s="6" t="n">
        <f aca="false">IF(F370=1,LN(M370),LN(1-M370))</f>
        <v>-0.33796118777764</v>
      </c>
      <c r="M370" s="6" t="n">
        <f aca="false">1/(1+EXP(-K370))</f>
        <v>0.286777030870436</v>
      </c>
    </row>
    <row r="371" customFormat="false" ht="15" hidden="false" customHeight="false" outlineLevel="0" collapsed="false">
      <c r="A371" s="4" t="n">
        <v>370</v>
      </c>
      <c r="B371" s="4" t="n">
        <v>66.1</v>
      </c>
      <c r="C371" s="4" t="n">
        <v>59</v>
      </c>
      <c r="D371" s="4" t="n">
        <v>0</v>
      </c>
      <c r="E371" s="4" t="n">
        <v>1</v>
      </c>
      <c r="F371" s="4" t="n">
        <v>1</v>
      </c>
      <c r="G371" s="5" t="n">
        <f aca="false">LOOKUP(B371,'WOE &amp; IV'!$B$5:$B$9,'WOE &amp; IV'!$H$5:$H$9)</f>
        <v>-0.907531990639555</v>
      </c>
      <c r="H371" s="5" t="n">
        <f aca="false">LOOKUP(C371,'WOE &amp; IV'!$B$14:$B$18,'WOE &amp; IV'!$H$14:$H$18)</f>
        <v>-0.18579367675035</v>
      </c>
      <c r="I371" s="5" t="n">
        <f aca="false">LOOKUP(D371,'WOE &amp; IV'!$B$23:$B$26,'WOE &amp; IV'!$H$23:$H$26)</f>
        <v>0.552846198833581</v>
      </c>
      <c r="J371" s="5" t="n">
        <f aca="false">LOOKUP(E371,'WOE &amp; IV'!$B$31:$B$34,'WOE &amp; IV'!$H$31:$H$34)</f>
        <v>-0.102296734208726</v>
      </c>
      <c r="K371" s="5" t="n">
        <f aca="false">Model!$B$4+Model!$B$5*G371+Model!$B$6*H371+Model!$B$7*I371+Model!$B$8*J371</f>
        <v>-0.416568746153514</v>
      </c>
      <c r="L371" s="6" t="n">
        <f aca="false">IF(F371=1,LN(M371),LN(1-M371))</f>
        <v>-0.922967698576141</v>
      </c>
      <c r="M371" s="6" t="n">
        <f aca="false">1/(1+EXP(-K371))</f>
        <v>0.397338109884371</v>
      </c>
    </row>
    <row r="372" customFormat="false" ht="15" hidden="false" customHeight="false" outlineLevel="0" collapsed="false">
      <c r="A372" s="4" t="n">
        <v>371</v>
      </c>
      <c r="B372" s="4" t="n">
        <v>45.3</v>
      </c>
      <c r="C372" s="4" t="n">
        <v>62</v>
      </c>
      <c r="D372" s="4" t="n">
        <v>0</v>
      </c>
      <c r="E372" s="4" t="n">
        <v>0</v>
      </c>
      <c r="F372" s="4" t="n">
        <v>0</v>
      </c>
      <c r="G372" s="5" t="n">
        <f aca="false">LOOKUP(B372,'WOE &amp; IV'!$B$5:$B$9,'WOE &amp; IV'!$H$5:$H$9)</f>
        <v>0.218255430312074</v>
      </c>
      <c r="H372" s="5" t="n">
        <f aca="false">LOOKUP(C372,'WOE &amp; IV'!$B$14:$B$18,'WOE &amp; IV'!$H$14:$H$18)</f>
        <v>-0.171825195660813</v>
      </c>
      <c r="I372" s="5" t="n">
        <f aca="false">LOOKUP(D372,'WOE &amp; IV'!$B$23:$B$26,'WOE &amp; IV'!$H$23:$H$26)</f>
        <v>0.552846198833581</v>
      </c>
      <c r="J372" s="5" t="n">
        <f aca="false">LOOKUP(E372,'WOE &amp; IV'!$B$31:$B$34,'WOE &amp; IV'!$H$31:$H$34)</f>
        <v>0.255618819166126</v>
      </c>
      <c r="K372" s="5" t="n">
        <f aca="false">Model!$B$4+Model!$B$5*G372+Model!$B$6*H372+Model!$B$7*I372+Model!$B$8*J372</f>
        <v>-2.15633923150205</v>
      </c>
      <c r="L372" s="6" t="n">
        <f aca="false">IF(F372=1,LN(M372),LN(1-M372))</f>
        <v>-0.109525097706125</v>
      </c>
      <c r="M372" s="6" t="n">
        <f aca="false">1/(1+EXP(-K372))</f>
        <v>0.103740329981978</v>
      </c>
    </row>
    <row r="373" customFormat="false" ht="15" hidden="false" customHeight="false" outlineLevel="0" collapsed="false">
      <c r="A373" s="4" t="n">
        <v>372</v>
      </c>
      <c r="B373" s="4" t="n">
        <v>78.2</v>
      </c>
      <c r="C373" s="4" t="n">
        <v>157</v>
      </c>
      <c r="D373" s="4" t="n">
        <v>1</v>
      </c>
      <c r="E373" s="4" t="n">
        <v>1</v>
      </c>
      <c r="F373" s="4" t="n">
        <v>1</v>
      </c>
      <c r="G373" s="5" t="n">
        <f aca="false">LOOKUP(B373,'WOE &amp; IV'!$B$5:$B$9,'WOE &amp; IV'!$H$5:$H$9)</f>
        <v>-0.907531990639555</v>
      </c>
      <c r="H373" s="5" t="n">
        <f aca="false">LOOKUP(C373,'WOE &amp; IV'!$B$14:$B$18,'WOE &amp; IV'!$H$14:$H$18)</f>
        <v>0.149360747248786</v>
      </c>
      <c r="I373" s="5" t="n">
        <f aca="false">LOOKUP(D373,'WOE &amp; IV'!$B$23:$B$26,'WOE &amp; IV'!$H$23:$H$26)</f>
        <v>-0.479121632008246</v>
      </c>
      <c r="J373" s="5" t="n">
        <f aca="false">LOOKUP(E373,'WOE &amp; IV'!$B$31:$B$34,'WOE &amp; IV'!$H$31:$H$34)</f>
        <v>-0.102296734208726</v>
      </c>
      <c r="K373" s="5" t="n">
        <f aca="false">Model!$B$4+Model!$B$5*G373+Model!$B$6*H373+Model!$B$7*I373+Model!$B$8*J373</f>
        <v>0.384917405692783</v>
      </c>
      <c r="L373" s="6" t="n">
        <f aca="false">IF(F373=1,LN(M373),LN(1-M373))</f>
        <v>-0.519095438317258</v>
      </c>
      <c r="M373" s="6" t="n">
        <f aca="false">1/(1+EXP(-K373))</f>
        <v>0.595058571778666</v>
      </c>
    </row>
    <row r="374" customFormat="false" ht="15" hidden="false" customHeight="false" outlineLevel="0" collapsed="false">
      <c r="A374" s="4" t="n">
        <v>373</v>
      </c>
      <c r="B374" s="4" t="n">
        <v>66.4</v>
      </c>
      <c r="C374" s="4" t="n">
        <v>360</v>
      </c>
      <c r="D374" s="4" t="n">
        <v>0</v>
      </c>
      <c r="E374" s="4" t="n">
        <v>3</v>
      </c>
      <c r="F374" s="4" t="n">
        <v>0</v>
      </c>
      <c r="G374" s="5" t="n">
        <f aca="false">LOOKUP(B374,'WOE &amp; IV'!$B$5:$B$9,'WOE &amp; IV'!$H$5:$H$9)</f>
        <v>-0.907531990639555</v>
      </c>
      <c r="H374" s="5" t="n">
        <f aca="false">LOOKUP(C374,'WOE &amp; IV'!$B$14:$B$18,'WOE &amp; IV'!$H$14:$H$18)</f>
        <v>1.40669467736998</v>
      </c>
      <c r="I374" s="5" t="n">
        <f aca="false">LOOKUP(D374,'WOE &amp; IV'!$B$23:$B$26,'WOE &amp; IV'!$H$23:$H$26)</f>
        <v>0.552846198833581</v>
      </c>
      <c r="J374" s="5" t="n">
        <f aca="false">LOOKUP(E374,'WOE &amp; IV'!$B$31:$B$34,'WOE &amp; IV'!$H$31:$H$34)</f>
        <v>-0.0820085521567092</v>
      </c>
      <c r="K374" s="5" t="n">
        <f aca="false">Model!$B$4+Model!$B$5*G374+Model!$B$6*H374+Model!$B$7*I374+Model!$B$8*J374</f>
        <v>-2.64638209172286</v>
      </c>
      <c r="L374" s="6" t="n">
        <f aca="false">IF(F374=1,LN(M374),LN(1-M374))</f>
        <v>-0.0685062196634217</v>
      </c>
      <c r="M374" s="6" t="n">
        <f aca="false">1/(1+EXP(-K374))</f>
        <v>0.0662123477594429</v>
      </c>
    </row>
    <row r="375" customFormat="false" ht="15" hidden="false" customHeight="false" outlineLevel="0" collapsed="false">
      <c r="A375" s="4" t="n">
        <v>374</v>
      </c>
      <c r="B375" s="4" t="n">
        <v>66</v>
      </c>
      <c r="C375" s="4" t="n">
        <v>106</v>
      </c>
      <c r="D375" s="4" t="n">
        <v>0</v>
      </c>
      <c r="E375" s="4" t="n">
        <v>1</v>
      </c>
      <c r="F375" s="4" t="n">
        <v>0</v>
      </c>
      <c r="G375" s="5" t="n">
        <f aca="false">LOOKUP(B375,'WOE &amp; IV'!$B$5:$B$9,'WOE &amp; IV'!$H$5:$H$9)</f>
        <v>-0.907531990639555</v>
      </c>
      <c r="H375" s="5" t="n">
        <f aca="false">LOOKUP(C375,'WOE &amp; IV'!$B$14:$B$18,'WOE &amp; IV'!$H$14:$H$18)</f>
        <v>-0.171825195660813</v>
      </c>
      <c r="I375" s="5" t="n">
        <f aca="false">LOOKUP(D375,'WOE &amp; IV'!$B$23:$B$26,'WOE &amp; IV'!$H$23:$H$26)</f>
        <v>0.552846198833581</v>
      </c>
      <c r="J375" s="5" t="n">
        <f aca="false">LOOKUP(E375,'WOE &amp; IV'!$B$31:$B$34,'WOE &amp; IV'!$H$31:$H$34)</f>
        <v>-0.102296734208726</v>
      </c>
      <c r="K375" s="5" t="n">
        <f aca="false">Model!$B$4+Model!$B$5*G375+Model!$B$6*H375+Model!$B$7*I375+Model!$B$8*J375</f>
        <v>-0.435916489310632</v>
      </c>
      <c r="L375" s="6" t="n">
        <f aca="false">IF(F375=1,LN(M375),LN(1-M375))</f>
        <v>-0.498756116018286</v>
      </c>
      <c r="M375" s="6" t="n">
        <f aca="false">1/(1+EXP(-K375))</f>
        <v>0.392714417094236</v>
      </c>
    </row>
    <row r="376" customFormat="false" ht="15" hidden="false" customHeight="false" outlineLevel="0" collapsed="false">
      <c r="A376" s="4" t="n">
        <v>375</v>
      </c>
      <c r="B376" s="4" t="n">
        <v>58.9</v>
      </c>
      <c r="C376" s="4" t="n">
        <v>51</v>
      </c>
      <c r="D376" s="4" t="n">
        <v>0</v>
      </c>
      <c r="E376" s="4" t="n">
        <v>2</v>
      </c>
      <c r="F376" s="4" t="n">
        <v>0</v>
      </c>
      <c r="G376" s="5" t="n">
        <f aca="false">LOOKUP(B376,'WOE &amp; IV'!$B$5:$B$9,'WOE &amp; IV'!$H$5:$H$9)</f>
        <v>0.218255430312074</v>
      </c>
      <c r="H376" s="5" t="n">
        <f aca="false">LOOKUP(C376,'WOE &amp; IV'!$B$14:$B$18,'WOE &amp; IV'!$H$14:$H$18)</f>
        <v>-0.18579367675035</v>
      </c>
      <c r="I376" s="5" t="n">
        <f aca="false">LOOKUP(D376,'WOE &amp; IV'!$B$23:$B$26,'WOE &amp; IV'!$H$23:$H$26)</f>
        <v>0.552846198833581</v>
      </c>
      <c r="J376" s="5" t="n">
        <f aca="false">LOOKUP(E376,'WOE &amp; IV'!$B$31:$B$34,'WOE &amp; IV'!$H$31:$H$34)</f>
        <v>-0.0820085521567092</v>
      </c>
      <c r="K376" s="5" t="n">
        <f aca="false">Model!$B$4+Model!$B$5*G376+Model!$B$6*H376+Model!$B$7*I376+Model!$B$8*J376</f>
        <v>-1.73663295143031</v>
      </c>
      <c r="L376" s="6" t="n">
        <f aca="false">IF(F376=1,LN(M376),LN(1-M376))</f>
        <v>-0.162214408165028</v>
      </c>
      <c r="M376" s="6" t="n">
        <f aca="false">1/(1+EXP(-K376))</f>
        <v>0.149741117451537</v>
      </c>
    </row>
    <row r="377" customFormat="false" ht="15" hidden="false" customHeight="false" outlineLevel="0" collapsed="false">
      <c r="A377" s="4" t="n">
        <v>376</v>
      </c>
      <c r="B377" s="4" t="n">
        <v>100</v>
      </c>
      <c r="C377" s="4" t="n">
        <v>38</v>
      </c>
      <c r="D377" s="4" t="n">
        <v>0</v>
      </c>
      <c r="E377" s="4" t="n">
        <v>0</v>
      </c>
      <c r="F377" s="4" t="n">
        <v>0</v>
      </c>
      <c r="G377" s="5" t="n">
        <f aca="false">LOOKUP(B377,'WOE &amp; IV'!$B$5:$B$9,'WOE &amp; IV'!$H$5:$H$9)</f>
        <v>-1.34136085834593</v>
      </c>
      <c r="H377" s="5" t="n">
        <f aca="false">LOOKUP(C377,'WOE &amp; IV'!$B$14:$B$18,'WOE &amp; IV'!$H$14:$H$18)</f>
        <v>-0.18579367675035</v>
      </c>
      <c r="I377" s="5" t="n">
        <f aca="false">LOOKUP(D377,'WOE &amp; IV'!$B$23:$B$26,'WOE &amp; IV'!$H$23:$H$26)</f>
        <v>0.552846198833581</v>
      </c>
      <c r="J377" s="5" t="n">
        <f aca="false">LOOKUP(E377,'WOE &amp; IV'!$B$31:$B$34,'WOE &amp; IV'!$H$31:$H$34)</f>
        <v>0.255618819166126</v>
      </c>
      <c r="K377" s="5" t="n">
        <f aca="false">Model!$B$4+Model!$B$5*G377+Model!$B$6*H377+Model!$B$7*I377+Model!$B$8*J377</f>
        <v>-0.341561216841832</v>
      </c>
      <c r="L377" s="6" t="n">
        <f aca="false">IF(F377=1,LN(M377),LN(1-M377))</f>
        <v>-0.536879238706835</v>
      </c>
      <c r="M377" s="6" t="n">
        <f aca="false">1/(1+EXP(-K377))</f>
        <v>0.415430288745445</v>
      </c>
    </row>
    <row r="378" customFormat="false" ht="15" hidden="false" customHeight="false" outlineLevel="0" collapsed="false">
      <c r="A378" s="4" t="n">
        <v>377</v>
      </c>
      <c r="B378" s="4" t="n">
        <v>39.9</v>
      </c>
      <c r="C378" s="4" t="n">
        <v>89</v>
      </c>
      <c r="D378" s="4" t="n">
        <v>0</v>
      </c>
      <c r="E378" s="4" t="n">
        <v>3</v>
      </c>
      <c r="F378" s="4" t="n">
        <v>1</v>
      </c>
      <c r="G378" s="5" t="n">
        <f aca="false">LOOKUP(B378,'WOE &amp; IV'!$B$5:$B$9,'WOE &amp; IV'!$H$5:$H$9)</f>
        <v>0.218255430312074</v>
      </c>
      <c r="H378" s="5" t="n">
        <f aca="false">LOOKUP(C378,'WOE &amp; IV'!$B$14:$B$18,'WOE &amp; IV'!$H$14:$H$18)</f>
        <v>-0.171825195660813</v>
      </c>
      <c r="I378" s="5" t="n">
        <f aca="false">LOOKUP(D378,'WOE &amp; IV'!$B$23:$B$26,'WOE &amp; IV'!$H$23:$H$26)</f>
        <v>0.552846198833581</v>
      </c>
      <c r="J378" s="5" t="n">
        <f aca="false">LOOKUP(E378,'WOE &amp; IV'!$B$31:$B$34,'WOE &amp; IV'!$H$31:$H$34)</f>
        <v>-0.0820085521567092</v>
      </c>
      <c r="K378" s="5" t="n">
        <f aca="false">Model!$B$4+Model!$B$5*G378+Model!$B$6*H378+Model!$B$7*I378+Model!$B$8*J378</f>
        <v>-1.75598069458743</v>
      </c>
      <c r="L378" s="6" t="n">
        <f aca="false">IF(F378=1,LN(M378),LN(1-M378))</f>
        <v>-1.91532167252546</v>
      </c>
      <c r="M378" s="6" t="n">
        <f aca="false">1/(1+EXP(-K378))</f>
        <v>0.147294444388917</v>
      </c>
    </row>
    <row r="379" customFormat="false" ht="15" hidden="false" customHeight="false" outlineLevel="0" collapsed="false">
      <c r="A379" s="4" t="n">
        <v>378</v>
      </c>
      <c r="B379" s="4" t="n">
        <v>0</v>
      </c>
      <c r="C379" s="4" t="n">
        <v>180</v>
      </c>
      <c r="D379" s="4" t="n">
        <v>0</v>
      </c>
      <c r="E379" s="4" t="n">
        <v>3</v>
      </c>
      <c r="F379" s="4" t="n">
        <v>0</v>
      </c>
      <c r="G379" s="5" t="n">
        <f aca="false">LOOKUP(B379,'WOE &amp; IV'!$B$5:$B$9,'WOE &amp; IV'!$H$5:$H$9)</f>
        <v>1.45548484153941</v>
      </c>
      <c r="H379" s="5" t="n">
        <f aca="false">LOOKUP(C379,'WOE &amp; IV'!$B$14:$B$18,'WOE &amp; IV'!$H$14:$H$18)</f>
        <v>0.149360747248786</v>
      </c>
      <c r="I379" s="5" t="n">
        <f aca="false">LOOKUP(D379,'WOE &amp; IV'!$B$23:$B$26,'WOE &amp; IV'!$H$23:$H$26)</f>
        <v>0.552846198833581</v>
      </c>
      <c r="J379" s="5" t="n">
        <f aca="false">LOOKUP(E379,'WOE &amp; IV'!$B$31:$B$34,'WOE &amp; IV'!$H$31:$H$34)</f>
        <v>-0.0820085521567092</v>
      </c>
      <c r="K379" s="5" t="n">
        <f aca="false">Model!$B$4+Model!$B$5*G379+Model!$B$6*H379+Model!$B$7*I379+Model!$B$8*J379</f>
        <v>-3.62515384231642</v>
      </c>
      <c r="L379" s="6" t="n">
        <f aca="false">IF(F379=1,LN(M379),LN(1-M379))</f>
        <v>-0.0262962021461002</v>
      </c>
      <c r="M379" s="6" t="n">
        <f aca="false">1/(1+EXP(-K379))</f>
        <v>0.0259534677980422</v>
      </c>
    </row>
    <row r="380" customFormat="false" ht="15" hidden="false" customHeight="false" outlineLevel="0" collapsed="false">
      <c r="A380" s="4" t="n">
        <v>379</v>
      </c>
      <c r="B380" s="4" t="n">
        <v>85.1</v>
      </c>
      <c r="C380" s="4" t="n">
        <v>360</v>
      </c>
      <c r="D380" s="4" t="n">
        <v>0</v>
      </c>
      <c r="E380" s="4" t="n">
        <v>3</v>
      </c>
      <c r="F380" s="4" t="n">
        <v>0</v>
      </c>
      <c r="G380" s="5" t="n">
        <f aca="false">LOOKUP(B380,'WOE &amp; IV'!$B$5:$B$9,'WOE &amp; IV'!$H$5:$H$9)</f>
        <v>-0.907531990639555</v>
      </c>
      <c r="H380" s="5" t="n">
        <f aca="false">LOOKUP(C380,'WOE &amp; IV'!$B$14:$B$18,'WOE &amp; IV'!$H$14:$H$18)</f>
        <v>1.40669467736998</v>
      </c>
      <c r="I380" s="5" t="n">
        <f aca="false">LOOKUP(D380,'WOE &amp; IV'!$B$23:$B$26,'WOE &amp; IV'!$H$23:$H$26)</f>
        <v>0.552846198833581</v>
      </c>
      <c r="J380" s="5" t="n">
        <f aca="false">LOOKUP(E380,'WOE &amp; IV'!$B$31:$B$34,'WOE &amp; IV'!$H$31:$H$34)</f>
        <v>-0.0820085521567092</v>
      </c>
      <c r="K380" s="5" t="n">
        <f aca="false">Model!$B$4+Model!$B$5*G380+Model!$B$6*H380+Model!$B$7*I380+Model!$B$8*J380</f>
        <v>-2.64638209172286</v>
      </c>
      <c r="L380" s="6" t="n">
        <f aca="false">IF(F380=1,LN(M380),LN(1-M380))</f>
        <v>-0.0685062196634217</v>
      </c>
      <c r="M380" s="6" t="n">
        <f aca="false">1/(1+EXP(-K380))</f>
        <v>0.0662123477594429</v>
      </c>
    </row>
    <row r="381" customFormat="false" ht="15" hidden="false" customHeight="false" outlineLevel="0" collapsed="false">
      <c r="A381" s="4" t="n">
        <v>380</v>
      </c>
      <c r="B381" s="4" t="n">
        <v>33.6</v>
      </c>
      <c r="C381" s="4" t="n">
        <v>78</v>
      </c>
      <c r="D381" s="4" t="n">
        <v>1</v>
      </c>
      <c r="E381" s="4" t="n">
        <v>1</v>
      </c>
      <c r="F381" s="4" t="n">
        <v>0</v>
      </c>
      <c r="G381" s="5" t="n">
        <f aca="false">LOOKUP(B381,'WOE &amp; IV'!$B$5:$B$9,'WOE &amp; IV'!$H$5:$H$9)</f>
        <v>0.218255430312074</v>
      </c>
      <c r="H381" s="5" t="n">
        <f aca="false">LOOKUP(C381,'WOE &amp; IV'!$B$14:$B$18,'WOE &amp; IV'!$H$14:$H$18)</f>
        <v>-0.171825195660813</v>
      </c>
      <c r="I381" s="5" t="n">
        <f aca="false">LOOKUP(D381,'WOE &amp; IV'!$B$23:$B$26,'WOE &amp; IV'!$H$23:$H$26)</f>
        <v>-0.479121632008246</v>
      </c>
      <c r="J381" s="5" t="n">
        <f aca="false">LOOKUP(E381,'WOE &amp; IV'!$B$31:$B$34,'WOE &amp; IV'!$H$31:$H$34)</f>
        <v>-0.102296734208726</v>
      </c>
      <c r="K381" s="5" t="n">
        <f aca="false">Model!$B$4+Model!$B$5*G381+Model!$B$6*H381+Model!$B$7*I381+Model!$B$8*J381</f>
        <v>-0.466214423782645</v>
      </c>
      <c r="L381" s="6" t="n">
        <f aca="false">IF(F381=1,LN(M381),LN(1-M381))</f>
        <v>-0.486966902173525</v>
      </c>
      <c r="M381" s="6" t="n">
        <f aca="false">1/(1+EXP(-K381))</f>
        <v>0.385512629195571</v>
      </c>
    </row>
    <row r="382" customFormat="false" ht="15" hidden="false" customHeight="false" outlineLevel="0" collapsed="false">
      <c r="A382" s="4" t="n">
        <v>381</v>
      </c>
      <c r="B382" s="4" t="n">
        <v>47.7</v>
      </c>
      <c r="C382" s="4" t="n">
        <v>106</v>
      </c>
      <c r="D382" s="4" t="n">
        <v>0</v>
      </c>
      <c r="E382" s="4" t="n">
        <v>1</v>
      </c>
      <c r="F382" s="4" t="n">
        <v>0</v>
      </c>
      <c r="G382" s="5" t="n">
        <f aca="false">LOOKUP(B382,'WOE &amp; IV'!$B$5:$B$9,'WOE &amp; IV'!$H$5:$H$9)</f>
        <v>0.218255430312074</v>
      </c>
      <c r="H382" s="5" t="n">
        <f aca="false">LOOKUP(C382,'WOE &amp; IV'!$B$14:$B$18,'WOE &amp; IV'!$H$14:$H$18)</f>
        <v>-0.171825195660813</v>
      </c>
      <c r="I382" s="5" t="n">
        <f aca="false">LOOKUP(D382,'WOE &amp; IV'!$B$23:$B$26,'WOE &amp; IV'!$H$23:$H$26)</f>
        <v>0.552846198833581</v>
      </c>
      <c r="J382" s="5" t="n">
        <f aca="false">LOOKUP(E382,'WOE &amp; IV'!$B$31:$B$34,'WOE &amp; IV'!$H$31:$H$34)</f>
        <v>-0.102296734208726</v>
      </c>
      <c r="K382" s="5" t="n">
        <f aca="false">Model!$B$4+Model!$B$5*G382+Model!$B$6*H382+Model!$B$7*I382+Model!$B$8*J382</f>
        <v>-1.73192296831015</v>
      </c>
      <c r="L382" s="6" t="n">
        <f aca="false">IF(F382=1,LN(M382),LN(1-M382))</f>
        <v>-0.162921100069835</v>
      </c>
      <c r="M382" s="6" t="n">
        <f aca="false">1/(1+EXP(-K382))</f>
        <v>0.150341776255468</v>
      </c>
    </row>
    <row r="383" customFormat="false" ht="15" hidden="false" customHeight="false" outlineLevel="0" collapsed="false">
      <c r="A383" s="4" t="n">
        <v>382</v>
      </c>
      <c r="B383" s="4" t="n">
        <v>77.7</v>
      </c>
      <c r="C383" s="4" t="n">
        <v>299</v>
      </c>
      <c r="D383" s="4" t="n">
        <v>2</v>
      </c>
      <c r="E383" s="4" t="n">
        <v>0</v>
      </c>
      <c r="F383" s="4" t="n">
        <v>1</v>
      </c>
      <c r="G383" s="5" t="n">
        <f aca="false">LOOKUP(B383,'WOE &amp; IV'!$B$5:$B$9,'WOE &amp; IV'!$H$5:$H$9)</f>
        <v>-0.907531990639555</v>
      </c>
      <c r="H383" s="5" t="n">
        <f aca="false">LOOKUP(C383,'WOE &amp; IV'!$B$14:$B$18,'WOE &amp; IV'!$H$14:$H$18)</f>
        <v>1.40669467736998</v>
      </c>
      <c r="I383" s="5" t="n">
        <f aca="false">LOOKUP(D383,'WOE &amp; IV'!$B$23:$B$26,'WOE &amp; IV'!$H$23:$H$26)</f>
        <v>-1.2525653595628</v>
      </c>
      <c r="J383" s="5" t="n">
        <f aca="false">LOOKUP(E383,'WOE &amp; IV'!$B$31:$B$34,'WOE &amp; IV'!$H$31:$H$34)</f>
        <v>0.255618819166126</v>
      </c>
      <c r="K383" s="5" t="n">
        <f aca="false">Model!$B$4+Model!$B$5*G383+Model!$B$6*H383+Model!$B$7*I383+Model!$B$8*J383</f>
        <v>-0.832403352264316</v>
      </c>
      <c r="L383" s="6" t="n">
        <f aca="false">IF(F383=1,LN(M383),LN(1-M383))</f>
        <v>-1.19356998865635</v>
      </c>
      <c r="M383" s="6" t="n">
        <f aca="false">1/(1+EXP(-K383))</f>
        <v>0.303137133922544</v>
      </c>
    </row>
    <row r="384" customFormat="false" ht="15" hidden="false" customHeight="false" outlineLevel="0" collapsed="false">
      <c r="A384" s="4" t="n">
        <v>383</v>
      </c>
      <c r="B384" s="4" t="n">
        <v>4.9</v>
      </c>
      <c r="C384" s="4" t="n">
        <v>125</v>
      </c>
      <c r="D384" s="4" t="n">
        <v>0</v>
      </c>
      <c r="E384" s="4" t="n">
        <v>4</v>
      </c>
      <c r="F384" s="4" t="n">
        <v>0</v>
      </c>
      <c r="G384" s="5" t="n">
        <f aca="false">LOOKUP(B384,'WOE &amp; IV'!$B$5:$B$9,'WOE &amp; IV'!$H$5:$H$9)</f>
        <v>1.45548484153941</v>
      </c>
      <c r="H384" s="5" t="n">
        <f aca="false">LOOKUP(C384,'WOE &amp; IV'!$B$14:$B$18,'WOE &amp; IV'!$H$14:$H$18)</f>
        <v>0.149360747248786</v>
      </c>
      <c r="I384" s="5" t="n">
        <f aca="false">LOOKUP(D384,'WOE &amp; IV'!$B$23:$B$26,'WOE &amp; IV'!$H$23:$H$26)</f>
        <v>0.552846198833581</v>
      </c>
      <c r="J384" s="5" t="n">
        <f aca="false">LOOKUP(E384,'WOE &amp; IV'!$B$31:$B$34,'WOE &amp; IV'!$H$31:$H$34)</f>
        <v>-0.28220740641837</v>
      </c>
      <c r="K384" s="5" t="n">
        <f aca="false">Model!$B$4+Model!$B$5*G384+Model!$B$6*H384+Model!$B$7*I384+Model!$B$8*J384</f>
        <v>-3.38775804093294</v>
      </c>
      <c r="L384" s="6" t="n">
        <f aca="false">IF(F384=1,LN(M384),LN(1-M384))</f>
        <v>-0.0332261809788399</v>
      </c>
      <c r="M384" s="6" t="n">
        <f aca="false">1/(1+EXP(-K384))</f>
        <v>0.0326802544827179</v>
      </c>
    </row>
    <row r="385" customFormat="false" ht="15" hidden="false" customHeight="false" outlineLevel="0" collapsed="false">
      <c r="A385" s="4" t="n">
        <v>384</v>
      </c>
      <c r="B385" s="4" t="n">
        <v>13.7</v>
      </c>
      <c r="C385" s="4" t="n">
        <v>117</v>
      </c>
      <c r="D385" s="4" t="n">
        <v>0</v>
      </c>
      <c r="E385" s="4" t="n">
        <v>1</v>
      </c>
      <c r="F385" s="4" t="n">
        <v>0</v>
      </c>
      <c r="G385" s="5" t="n">
        <f aca="false">LOOKUP(B385,'WOE &amp; IV'!$B$5:$B$9,'WOE &amp; IV'!$H$5:$H$9)</f>
        <v>0.721515666459208</v>
      </c>
      <c r="H385" s="5" t="n">
        <f aca="false">LOOKUP(C385,'WOE &amp; IV'!$B$14:$B$18,'WOE &amp; IV'!$H$14:$H$18)</f>
        <v>-0.171825195660813</v>
      </c>
      <c r="I385" s="5" t="n">
        <f aca="false">LOOKUP(D385,'WOE &amp; IV'!$B$23:$B$26,'WOE &amp; IV'!$H$23:$H$26)</f>
        <v>0.552846198833581</v>
      </c>
      <c r="J385" s="5" t="n">
        <f aca="false">LOOKUP(E385,'WOE &amp; IV'!$B$31:$B$34,'WOE &amp; IV'!$H$31:$H$34)</f>
        <v>-0.102296734208726</v>
      </c>
      <c r="K385" s="5" t="n">
        <f aca="false">Model!$B$4+Model!$B$5*G385+Model!$B$6*H385+Model!$B$7*I385+Model!$B$8*J385</f>
        <v>-2.31127615216273</v>
      </c>
      <c r="L385" s="6" t="n">
        <f aca="false">IF(F385=1,LN(M385),LN(1-M385))</f>
        <v>-0.0945231973885998</v>
      </c>
      <c r="M385" s="6" t="n">
        <f aca="false">1/(1+EXP(-K385))</f>
        <v>0.0901933707566932</v>
      </c>
    </row>
    <row r="386" customFormat="false" ht="15" hidden="false" customHeight="false" outlineLevel="0" collapsed="false">
      <c r="A386" s="4" t="n">
        <v>385</v>
      </c>
      <c r="B386" s="4" t="n">
        <v>5</v>
      </c>
      <c r="C386" s="4" t="n">
        <v>261</v>
      </c>
      <c r="D386" s="4" t="n">
        <v>0</v>
      </c>
      <c r="E386" s="4" t="n">
        <v>0</v>
      </c>
      <c r="F386" s="4" t="n">
        <v>0</v>
      </c>
      <c r="G386" s="5" t="n">
        <f aca="false">LOOKUP(B386,'WOE &amp; IV'!$B$5:$B$9,'WOE &amp; IV'!$H$5:$H$9)</f>
        <v>1.45548484153941</v>
      </c>
      <c r="H386" s="5" t="n">
        <f aca="false">LOOKUP(C386,'WOE &amp; IV'!$B$14:$B$18,'WOE &amp; IV'!$H$14:$H$18)</f>
        <v>1.40669467736998</v>
      </c>
      <c r="I386" s="5" t="n">
        <f aca="false">LOOKUP(D386,'WOE &amp; IV'!$B$23:$B$26,'WOE &amp; IV'!$H$23:$H$26)</f>
        <v>0.552846198833581</v>
      </c>
      <c r="J386" s="5" t="n">
        <f aca="false">LOOKUP(E386,'WOE &amp; IV'!$B$31:$B$34,'WOE &amp; IV'!$H$31:$H$34)</f>
        <v>0.255618819166126</v>
      </c>
      <c r="K386" s="5" t="n">
        <f aca="false">Model!$B$4+Model!$B$5*G386+Model!$B$6*H386+Model!$B$7*I386+Model!$B$8*J386</f>
        <v>-5.7670456058419</v>
      </c>
      <c r="L386" s="6" t="n">
        <f aca="false">IF(F386=1,LN(M386),LN(1-M386))</f>
        <v>-0.00312410304051349</v>
      </c>
      <c r="M386" s="6" t="n">
        <f aca="false">1/(1+EXP(-K386))</f>
        <v>0.00311922810852755</v>
      </c>
    </row>
    <row r="387" customFormat="false" ht="15" hidden="false" customHeight="false" outlineLevel="0" collapsed="false">
      <c r="A387" s="4" t="n">
        <v>386</v>
      </c>
      <c r="B387" s="4" t="n">
        <v>25.1</v>
      </c>
      <c r="C387" s="4" t="n">
        <v>108</v>
      </c>
      <c r="D387" s="4" t="n">
        <v>0</v>
      </c>
      <c r="E387" s="4" t="n">
        <v>1</v>
      </c>
      <c r="F387" s="4" t="n">
        <v>0</v>
      </c>
      <c r="G387" s="5" t="n">
        <f aca="false">LOOKUP(B387,'WOE &amp; IV'!$B$5:$B$9,'WOE &amp; IV'!$H$5:$H$9)</f>
        <v>0.721515666459208</v>
      </c>
      <c r="H387" s="5" t="n">
        <f aca="false">LOOKUP(C387,'WOE &amp; IV'!$B$14:$B$18,'WOE &amp; IV'!$H$14:$H$18)</f>
        <v>-0.171825195660813</v>
      </c>
      <c r="I387" s="5" t="n">
        <f aca="false">LOOKUP(D387,'WOE &amp; IV'!$B$23:$B$26,'WOE &amp; IV'!$H$23:$H$26)</f>
        <v>0.552846198833581</v>
      </c>
      <c r="J387" s="5" t="n">
        <f aca="false">LOOKUP(E387,'WOE &amp; IV'!$B$31:$B$34,'WOE &amp; IV'!$H$31:$H$34)</f>
        <v>-0.102296734208726</v>
      </c>
      <c r="K387" s="5" t="n">
        <f aca="false">Model!$B$4+Model!$B$5*G387+Model!$B$6*H387+Model!$B$7*I387+Model!$B$8*J387</f>
        <v>-2.31127615216273</v>
      </c>
      <c r="L387" s="6" t="n">
        <f aca="false">IF(F387=1,LN(M387),LN(1-M387))</f>
        <v>-0.0945231973885998</v>
      </c>
      <c r="M387" s="6" t="n">
        <f aca="false">1/(1+EXP(-K387))</f>
        <v>0.0901933707566932</v>
      </c>
    </row>
    <row r="388" customFormat="false" ht="15" hidden="false" customHeight="false" outlineLevel="0" collapsed="false">
      <c r="A388" s="4" t="n">
        <v>387</v>
      </c>
      <c r="B388" s="4" t="n">
        <v>56</v>
      </c>
      <c r="C388" s="4" t="n">
        <v>42</v>
      </c>
      <c r="D388" s="4" t="n">
        <v>0</v>
      </c>
      <c r="E388" s="4" t="n">
        <v>2</v>
      </c>
      <c r="F388" s="4" t="n">
        <v>0</v>
      </c>
      <c r="G388" s="5" t="n">
        <f aca="false">LOOKUP(B388,'WOE &amp; IV'!$B$5:$B$9,'WOE &amp; IV'!$H$5:$H$9)</f>
        <v>0.218255430312074</v>
      </c>
      <c r="H388" s="5" t="n">
        <f aca="false">LOOKUP(C388,'WOE &amp; IV'!$B$14:$B$18,'WOE &amp; IV'!$H$14:$H$18)</f>
        <v>-0.18579367675035</v>
      </c>
      <c r="I388" s="5" t="n">
        <f aca="false">LOOKUP(D388,'WOE &amp; IV'!$B$23:$B$26,'WOE &amp; IV'!$H$23:$H$26)</f>
        <v>0.552846198833581</v>
      </c>
      <c r="J388" s="5" t="n">
        <f aca="false">LOOKUP(E388,'WOE &amp; IV'!$B$31:$B$34,'WOE &amp; IV'!$H$31:$H$34)</f>
        <v>-0.0820085521567092</v>
      </c>
      <c r="K388" s="5" t="n">
        <f aca="false">Model!$B$4+Model!$B$5*G388+Model!$B$6*H388+Model!$B$7*I388+Model!$B$8*J388</f>
        <v>-1.73663295143031</v>
      </c>
      <c r="L388" s="6" t="n">
        <f aca="false">IF(F388=1,LN(M388),LN(1-M388))</f>
        <v>-0.162214408165028</v>
      </c>
      <c r="M388" s="6" t="n">
        <f aca="false">1/(1+EXP(-K388))</f>
        <v>0.149741117451537</v>
      </c>
    </row>
    <row r="389" customFormat="false" ht="15" hidden="false" customHeight="false" outlineLevel="0" collapsed="false">
      <c r="A389" s="4" t="n">
        <v>388</v>
      </c>
      <c r="B389" s="4" t="n">
        <v>58.1</v>
      </c>
      <c r="C389" s="4" t="n">
        <v>226</v>
      </c>
      <c r="D389" s="4" t="n">
        <v>0</v>
      </c>
      <c r="E389" s="4" t="n">
        <v>0</v>
      </c>
      <c r="F389" s="4" t="n">
        <v>0</v>
      </c>
      <c r="G389" s="5" t="n">
        <f aca="false">LOOKUP(B389,'WOE &amp; IV'!$B$5:$B$9,'WOE &amp; IV'!$H$5:$H$9)</f>
        <v>0.218255430312074</v>
      </c>
      <c r="H389" s="5" t="n">
        <f aca="false">LOOKUP(C389,'WOE &amp; IV'!$B$14:$B$18,'WOE &amp; IV'!$H$14:$H$18)</f>
        <v>0.149360747248786</v>
      </c>
      <c r="I389" s="5" t="n">
        <f aca="false">LOOKUP(D389,'WOE &amp; IV'!$B$23:$B$26,'WOE &amp; IV'!$H$23:$H$26)</f>
        <v>0.552846198833581</v>
      </c>
      <c r="J389" s="5" t="n">
        <f aca="false">LOOKUP(E389,'WOE &amp; IV'!$B$31:$B$34,'WOE &amp; IV'!$H$31:$H$34)</f>
        <v>0.255618819166126</v>
      </c>
      <c r="K389" s="5" t="n">
        <f aca="false">Model!$B$4+Model!$B$5*G389+Model!$B$6*H389+Model!$B$7*I389+Model!$B$8*J389</f>
        <v>-2.60121388102613</v>
      </c>
      <c r="L389" s="6" t="n">
        <f aca="false">IF(F389=1,LN(M389),LN(1-M389))</f>
        <v>-0.0715608135507159</v>
      </c>
      <c r="M389" s="6" t="n">
        <f aca="false">1/(1+EXP(-K389))</f>
        <v>0.0690603378729707</v>
      </c>
    </row>
    <row r="390" customFormat="false" ht="15" hidden="false" customHeight="false" outlineLevel="0" collapsed="false">
      <c r="A390" s="4" t="n">
        <v>389</v>
      </c>
      <c r="B390" s="4" t="n">
        <v>51.9</v>
      </c>
      <c r="C390" s="4" t="n">
        <v>20</v>
      </c>
      <c r="D390" s="4" t="n">
        <v>0</v>
      </c>
      <c r="E390" s="4" t="n">
        <v>1</v>
      </c>
      <c r="F390" s="4" t="n">
        <v>1</v>
      </c>
      <c r="G390" s="5" t="n">
        <f aca="false">LOOKUP(B390,'WOE &amp; IV'!$B$5:$B$9,'WOE &amp; IV'!$H$5:$H$9)</f>
        <v>0.218255430312074</v>
      </c>
      <c r="H390" s="5" t="n">
        <f aca="false">LOOKUP(C390,'WOE &amp; IV'!$B$14:$B$18,'WOE &amp; IV'!$H$14:$H$18)</f>
        <v>-0.498509425915863</v>
      </c>
      <c r="I390" s="5" t="n">
        <f aca="false">LOOKUP(D390,'WOE &amp; IV'!$B$23:$B$26,'WOE &amp; IV'!$H$23:$H$26)</f>
        <v>0.552846198833581</v>
      </c>
      <c r="J390" s="5" t="n">
        <f aca="false">LOOKUP(E390,'WOE &amp; IV'!$B$31:$B$34,'WOE &amp; IV'!$H$31:$H$34)</f>
        <v>-0.102296734208726</v>
      </c>
      <c r="K390" s="5" t="n">
        <f aca="false">Model!$B$4+Model!$B$5*G390+Model!$B$6*H390+Model!$B$7*I390+Model!$B$8*J390</f>
        <v>-1.27943264098388</v>
      </c>
      <c r="L390" s="6" t="n">
        <f aca="false">IF(F390=1,LN(M390),LN(1-M390))</f>
        <v>-1.52488163957706</v>
      </c>
      <c r="M390" s="6" t="n">
        <f aca="false">1/(1+EXP(-K390))</f>
        <v>0.217646816109972</v>
      </c>
    </row>
    <row r="391" customFormat="false" ht="15" hidden="false" customHeight="false" outlineLevel="0" collapsed="false">
      <c r="A391" s="4" t="n">
        <v>390</v>
      </c>
      <c r="B391" s="4" t="n">
        <v>9.7</v>
      </c>
      <c r="C391" s="4" t="n">
        <v>201</v>
      </c>
      <c r="D391" s="4" t="n">
        <v>1</v>
      </c>
      <c r="E391" s="4" t="n">
        <v>1</v>
      </c>
      <c r="F391" s="4" t="n">
        <v>0</v>
      </c>
      <c r="G391" s="5" t="n">
        <f aca="false">LOOKUP(B391,'WOE &amp; IV'!$B$5:$B$9,'WOE &amp; IV'!$H$5:$H$9)</f>
        <v>1.45548484153941</v>
      </c>
      <c r="H391" s="5" t="n">
        <f aca="false">LOOKUP(C391,'WOE &amp; IV'!$B$14:$B$18,'WOE &amp; IV'!$H$14:$H$18)</f>
        <v>0.149360747248786</v>
      </c>
      <c r="I391" s="5" t="n">
        <f aca="false">LOOKUP(D391,'WOE &amp; IV'!$B$23:$B$26,'WOE &amp; IV'!$H$23:$H$26)</f>
        <v>-0.479121632008246</v>
      </c>
      <c r="J391" s="5" t="n">
        <f aca="false">LOOKUP(E391,'WOE &amp; IV'!$B$31:$B$34,'WOE &amp; IV'!$H$31:$H$34)</f>
        <v>-0.102296734208726</v>
      </c>
      <c r="K391" s="5" t="n">
        <f aca="false">Model!$B$4+Model!$B$5*G391+Model!$B$6*H391+Model!$B$7*I391+Model!$B$8*J391</f>
        <v>-2.33538757151164</v>
      </c>
      <c r="L391" s="6" t="n">
        <f aca="false">IF(F391=1,LN(M391),LN(1-M391))</f>
        <v>-0.0923722034585223</v>
      </c>
      <c r="M391" s="6" t="n">
        <f aca="false">1/(1+EXP(-K391))</f>
        <v>0.0882342759745116</v>
      </c>
    </row>
    <row r="392" customFormat="false" ht="15" hidden="false" customHeight="false" outlineLevel="0" collapsed="false">
      <c r="A392" s="4" t="n">
        <v>391</v>
      </c>
      <c r="B392" s="4" t="n">
        <v>0</v>
      </c>
      <c r="C392" s="4" t="n">
        <v>99</v>
      </c>
      <c r="D392" s="4" t="n">
        <v>0</v>
      </c>
      <c r="E392" s="4" t="n">
        <v>2</v>
      </c>
      <c r="F392" s="4" t="n">
        <v>0</v>
      </c>
      <c r="G392" s="5" t="n">
        <f aca="false">LOOKUP(B392,'WOE &amp; IV'!$B$5:$B$9,'WOE &amp; IV'!$H$5:$H$9)</f>
        <v>1.45548484153941</v>
      </c>
      <c r="H392" s="5" t="n">
        <f aca="false">LOOKUP(C392,'WOE &amp; IV'!$B$14:$B$18,'WOE &amp; IV'!$H$14:$H$18)</f>
        <v>-0.171825195660813</v>
      </c>
      <c r="I392" s="5" t="n">
        <f aca="false">LOOKUP(D392,'WOE &amp; IV'!$B$23:$B$26,'WOE &amp; IV'!$H$23:$H$26)</f>
        <v>0.552846198833581</v>
      </c>
      <c r="J392" s="5" t="n">
        <f aca="false">LOOKUP(E392,'WOE &amp; IV'!$B$31:$B$34,'WOE &amp; IV'!$H$31:$H$34)</f>
        <v>-0.0820085521567092</v>
      </c>
      <c r="K392" s="5" t="n">
        <f aca="false">Model!$B$4+Model!$B$5*G392+Model!$B$6*H392+Model!$B$7*I392+Model!$B$8*J392</f>
        <v>-3.18027919279234</v>
      </c>
      <c r="L392" s="6" t="n">
        <f aca="false">IF(F392=1,LN(M392),LN(1-M392))</f>
        <v>-0.0407330750405906</v>
      </c>
      <c r="M392" s="6" t="n">
        <f aca="false">1/(1+EXP(-K392))</f>
        <v>0.0399146335042061</v>
      </c>
    </row>
    <row r="393" customFormat="false" ht="15" hidden="false" customHeight="false" outlineLevel="0" collapsed="false">
      <c r="A393" s="4" t="n">
        <v>392</v>
      </c>
      <c r="B393" s="4" t="n">
        <v>46.4</v>
      </c>
      <c r="C393" s="4" t="n">
        <v>78</v>
      </c>
      <c r="D393" s="4" t="n">
        <v>2</v>
      </c>
      <c r="E393" s="4" t="n">
        <v>0</v>
      </c>
      <c r="F393" s="4" t="n">
        <v>1</v>
      </c>
      <c r="G393" s="5" t="n">
        <f aca="false">LOOKUP(B393,'WOE &amp; IV'!$B$5:$B$9,'WOE &amp; IV'!$H$5:$H$9)</f>
        <v>0.218255430312074</v>
      </c>
      <c r="H393" s="5" t="n">
        <f aca="false">LOOKUP(C393,'WOE &amp; IV'!$B$14:$B$18,'WOE &amp; IV'!$H$14:$H$18)</f>
        <v>-0.171825195660813</v>
      </c>
      <c r="I393" s="5" t="n">
        <f aca="false">LOOKUP(D393,'WOE &amp; IV'!$B$23:$B$26,'WOE &amp; IV'!$H$23:$H$26)</f>
        <v>-1.2525653595628</v>
      </c>
      <c r="J393" s="5" t="n">
        <f aca="false">LOOKUP(E393,'WOE &amp; IV'!$B$31:$B$34,'WOE &amp; IV'!$H$31:$H$34)</f>
        <v>0.255618819166126</v>
      </c>
      <c r="K393" s="5" t="n">
        <f aca="false">Model!$B$4+Model!$B$5*G393+Model!$B$6*H393+Model!$B$7*I393+Model!$B$8*J393</f>
        <v>0.0579980448711167</v>
      </c>
      <c r="L393" s="6" t="n">
        <f aca="false">IF(F393=1,LN(M393),LN(1-M393))</f>
        <v>-0.664568570856572</v>
      </c>
      <c r="M393" s="6" t="n">
        <f aca="false">1/(1+EXP(-K393))</f>
        <v>0.514495448162212</v>
      </c>
    </row>
    <row r="394" customFormat="false" ht="15" hidden="false" customHeight="false" outlineLevel="0" collapsed="false">
      <c r="A394" s="4" t="n">
        <v>393</v>
      </c>
      <c r="B394" s="4" t="n">
        <v>33.2</v>
      </c>
      <c r="C394" s="4" t="n">
        <v>77</v>
      </c>
      <c r="D394" s="4" t="n">
        <v>0</v>
      </c>
      <c r="E394" s="4" t="n">
        <v>1</v>
      </c>
      <c r="F394" s="4" t="n">
        <v>1</v>
      </c>
      <c r="G394" s="5" t="n">
        <f aca="false">LOOKUP(B394,'WOE &amp; IV'!$B$5:$B$9,'WOE &amp; IV'!$H$5:$H$9)</f>
        <v>0.218255430312074</v>
      </c>
      <c r="H394" s="5" t="n">
        <f aca="false">LOOKUP(C394,'WOE &amp; IV'!$B$14:$B$18,'WOE &amp; IV'!$H$14:$H$18)</f>
        <v>-0.171825195660813</v>
      </c>
      <c r="I394" s="5" t="n">
        <f aca="false">LOOKUP(D394,'WOE &amp; IV'!$B$23:$B$26,'WOE &amp; IV'!$H$23:$H$26)</f>
        <v>0.552846198833581</v>
      </c>
      <c r="J394" s="5" t="n">
        <f aca="false">LOOKUP(E394,'WOE &amp; IV'!$B$31:$B$34,'WOE &amp; IV'!$H$31:$H$34)</f>
        <v>-0.102296734208726</v>
      </c>
      <c r="K394" s="5" t="n">
        <f aca="false">Model!$B$4+Model!$B$5*G394+Model!$B$6*H394+Model!$B$7*I394+Model!$B$8*J394</f>
        <v>-1.73192296831015</v>
      </c>
      <c r="L394" s="6" t="n">
        <f aca="false">IF(F394=1,LN(M394),LN(1-M394))</f>
        <v>-1.89484406837998</v>
      </c>
      <c r="M394" s="6" t="n">
        <f aca="false">1/(1+EXP(-K394))</f>
        <v>0.150341776255468</v>
      </c>
    </row>
    <row r="395" customFormat="false" ht="15" hidden="false" customHeight="false" outlineLevel="0" collapsed="false">
      <c r="A395" s="4" t="n">
        <v>394</v>
      </c>
      <c r="B395" s="4" t="n">
        <v>56.5</v>
      </c>
      <c r="C395" s="4" t="n">
        <v>89</v>
      </c>
      <c r="D395" s="4" t="n">
        <v>0</v>
      </c>
      <c r="E395" s="4" t="n">
        <v>0</v>
      </c>
      <c r="F395" s="4" t="n">
        <v>0</v>
      </c>
      <c r="G395" s="5" t="n">
        <f aca="false">LOOKUP(B395,'WOE &amp; IV'!$B$5:$B$9,'WOE &amp; IV'!$H$5:$H$9)</f>
        <v>0.218255430312074</v>
      </c>
      <c r="H395" s="5" t="n">
        <f aca="false">LOOKUP(C395,'WOE &amp; IV'!$B$14:$B$18,'WOE &amp; IV'!$H$14:$H$18)</f>
        <v>-0.171825195660813</v>
      </c>
      <c r="I395" s="5" t="n">
        <f aca="false">LOOKUP(D395,'WOE &amp; IV'!$B$23:$B$26,'WOE &amp; IV'!$H$23:$H$26)</f>
        <v>0.552846198833581</v>
      </c>
      <c r="J395" s="5" t="n">
        <f aca="false">LOOKUP(E395,'WOE &amp; IV'!$B$31:$B$34,'WOE &amp; IV'!$H$31:$H$34)</f>
        <v>0.255618819166126</v>
      </c>
      <c r="K395" s="5" t="n">
        <f aca="false">Model!$B$4+Model!$B$5*G395+Model!$B$6*H395+Model!$B$7*I395+Model!$B$8*J395</f>
        <v>-2.15633923150205</v>
      </c>
      <c r="L395" s="6" t="n">
        <f aca="false">IF(F395=1,LN(M395),LN(1-M395))</f>
        <v>-0.109525097706125</v>
      </c>
      <c r="M395" s="6" t="n">
        <f aca="false">1/(1+EXP(-K395))</f>
        <v>0.103740329981978</v>
      </c>
    </row>
    <row r="396" customFormat="false" ht="15" hidden="false" customHeight="false" outlineLevel="0" collapsed="false">
      <c r="A396" s="4" t="n">
        <v>395</v>
      </c>
      <c r="B396" s="4" t="n">
        <v>62.5</v>
      </c>
      <c r="C396" s="4" t="n">
        <v>69</v>
      </c>
      <c r="D396" s="4" t="n">
        <v>0</v>
      </c>
      <c r="E396" s="4" t="n">
        <v>2</v>
      </c>
      <c r="F396" s="4" t="n">
        <v>1</v>
      </c>
      <c r="G396" s="5" t="n">
        <f aca="false">LOOKUP(B396,'WOE &amp; IV'!$B$5:$B$9,'WOE &amp; IV'!$H$5:$H$9)</f>
        <v>-0.907531990639555</v>
      </c>
      <c r="H396" s="5" t="n">
        <f aca="false">LOOKUP(C396,'WOE &amp; IV'!$B$14:$B$18,'WOE &amp; IV'!$H$14:$H$18)</f>
        <v>-0.171825195660813</v>
      </c>
      <c r="I396" s="5" t="n">
        <f aca="false">LOOKUP(D396,'WOE &amp; IV'!$B$23:$B$26,'WOE &amp; IV'!$H$23:$H$26)</f>
        <v>0.552846198833581</v>
      </c>
      <c r="J396" s="5" t="n">
        <f aca="false">LOOKUP(E396,'WOE &amp; IV'!$B$31:$B$34,'WOE &amp; IV'!$H$31:$H$34)</f>
        <v>-0.0820085521567092</v>
      </c>
      <c r="K396" s="5" t="n">
        <f aca="false">Model!$B$4+Model!$B$5*G396+Model!$B$6*H396+Model!$B$7*I396+Model!$B$8*J396</f>
        <v>-0.459974215587913</v>
      </c>
      <c r="L396" s="6" t="n">
        <f aca="false">IF(F396=1,LN(M396),LN(1-M396))</f>
        <v>-0.949351411343004</v>
      </c>
      <c r="M396" s="6" t="n">
        <f aca="false">1/(1+EXP(-K396))</f>
        <v>0.386991940657739</v>
      </c>
    </row>
    <row r="397" customFormat="false" ht="15" hidden="false" customHeight="false" outlineLevel="0" collapsed="false">
      <c r="A397" s="4" t="n">
        <v>396</v>
      </c>
      <c r="B397" s="4" t="n">
        <v>48.5</v>
      </c>
      <c r="C397" s="4" t="n">
        <v>138</v>
      </c>
      <c r="D397" s="4" t="n">
        <v>1</v>
      </c>
      <c r="E397" s="4" t="n">
        <v>2</v>
      </c>
      <c r="F397" s="4" t="n">
        <v>0</v>
      </c>
      <c r="G397" s="5" t="n">
        <f aca="false">LOOKUP(B397,'WOE &amp; IV'!$B$5:$B$9,'WOE &amp; IV'!$H$5:$H$9)</f>
        <v>0.218255430312074</v>
      </c>
      <c r="H397" s="5" t="n">
        <f aca="false">LOOKUP(C397,'WOE &amp; IV'!$B$14:$B$18,'WOE &amp; IV'!$H$14:$H$18)</f>
        <v>0.149360747248786</v>
      </c>
      <c r="I397" s="5" t="n">
        <f aca="false">LOOKUP(D397,'WOE &amp; IV'!$B$23:$B$26,'WOE &amp; IV'!$H$23:$H$26)</f>
        <v>-0.479121632008246</v>
      </c>
      <c r="J397" s="5" t="n">
        <f aca="false">LOOKUP(E397,'WOE &amp; IV'!$B$31:$B$34,'WOE &amp; IV'!$H$31:$H$34)</f>
        <v>-0.0820085521567092</v>
      </c>
      <c r="K397" s="5" t="n">
        <f aca="false">Model!$B$4+Model!$B$5*G397+Model!$B$6*H397+Model!$B$7*I397+Model!$B$8*J397</f>
        <v>-0.935146799584013</v>
      </c>
      <c r="L397" s="6" t="n">
        <f aca="false">IF(F397=1,LN(M397),LN(1-M397))</f>
        <v>-0.331120971478822</v>
      </c>
      <c r="M397" s="6" t="n">
        <f aca="false">1/(1+EXP(-K397))</f>
        <v>0.281881708045895</v>
      </c>
    </row>
    <row r="398" customFormat="false" ht="15" hidden="false" customHeight="false" outlineLevel="0" collapsed="false">
      <c r="A398" s="4" t="n">
        <v>397</v>
      </c>
      <c r="B398" s="4" t="n">
        <v>64</v>
      </c>
      <c r="C398" s="4" t="n">
        <v>72</v>
      </c>
      <c r="D398" s="4" t="n">
        <v>0</v>
      </c>
      <c r="E398" s="4" t="n">
        <v>1</v>
      </c>
      <c r="F398" s="4" t="n">
        <v>1</v>
      </c>
      <c r="G398" s="5" t="n">
        <f aca="false">LOOKUP(B398,'WOE &amp; IV'!$B$5:$B$9,'WOE &amp; IV'!$H$5:$H$9)</f>
        <v>-0.907531990639555</v>
      </c>
      <c r="H398" s="5" t="n">
        <f aca="false">LOOKUP(C398,'WOE &amp; IV'!$B$14:$B$18,'WOE &amp; IV'!$H$14:$H$18)</f>
        <v>-0.171825195660813</v>
      </c>
      <c r="I398" s="5" t="n">
        <f aca="false">LOOKUP(D398,'WOE &amp; IV'!$B$23:$B$26,'WOE &amp; IV'!$H$23:$H$26)</f>
        <v>0.552846198833581</v>
      </c>
      <c r="J398" s="5" t="n">
        <f aca="false">LOOKUP(E398,'WOE &amp; IV'!$B$31:$B$34,'WOE &amp; IV'!$H$31:$H$34)</f>
        <v>-0.102296734208726</v>
      </c>
      <c r="K398" s="5" t="n">
        <f aca="false">Model!$B$4+Model!$B$5*G398+Model!$B$6*H398+Model!$B$7*I398+Model!$B$8*J398</f>
        <v>-0.435916489310632</v>
      </c>
      <c r="L398" s="6" t="n">
        <f aca="false">IF(F398=1,LN(M398),LN(1-M398))</f>
        <v>-0.934672605328918</v>
      </c>
      <c r="M398" s="6" t="n">
        <f aca="false">1/(1+EXP(-K398))</f>
        <v>0.392714417094236</v>
      </c>
    </row>
    <row r="399" customFormat="false" ht="15" hidden="false" customHeight="false" outlineLevel="0" collapsed="false">
      <c r="A399" s="4" t="n">
        <v>398</v>
      </c>
      <c r="B399" s="4" t="n">
        <v>50.7</v>
      </c>
      <c r="C399" s="4" t="n">
        <v>100</v>
      </c>
      <c r="D399" s="4" t="n">
        <v>0</v>
      </c>
      <c r="E399" s="4" t="n">
        <v>1</v>
      </c>
      <c r="F399" s="4" t="n">
        <v>0</v>
      </c>
      <c r="G399" s="5" t="n">
        <f aca="false">LOOKUP(B399,'WOE &amp; IV'!$B$5:$B$9,'WOE &amp; IV'!$H$5:$H$9)</f>
        <v>0.218255430312074</v>
      </c>
      <c r="H399" s="5" t="n">
        <f aca="false">LOOKUP(C399,'WOE &amp; IV'!$B$14:$B$18,'WOE &amp; IV'!$H$14:$H$18)</f>
        <v>-0.171825195660813</v>
      </c>
      <c r="I399" s="5" t="n">
        <f aca="false">LOOKUP(D399,'WOE &amp; IV'!$B$23:$B$26,'WOE &amp; IV'!$H$23:$H$26)</f>
        <v>0.552846198833581</v>
      </c>
      <c r="J399" s="5" t="n">
        <f aca="false">LOOKUP(E399,'WOE &amp; IV'!$B$31:$B$34,'WOE &amp; IV'!$H$31:$H$34)</f>
        <v>-0.102296734208726</v>
      </c>
      <c r="K399" s="5" t="n">
        <f aca="false">Model!$B$4+Model!$B$5*G399+Model!$B$6*H399+Model!$B$7*I399+Model!$B$8*J399</f>
        <v>-1.73192296831015</v>
      </c>
      <c r="L399" s="6" t="n">
        <f aca="false">IF(F399=1,LN(M399),LN(1-M399))</f>
        <v>-0.162921100069835</v>
      </c>
      <c r="M399" s="6" t="n">
        <f aca="false">1/(1+EXP(-K399))</f>
        <v>0.150341776255468</v>
      </c>
    </row>
    <row r="400" customFormat="false" ht="15" hidden="false" customHeight="false" outlineLevel="0" collapsed="false">
      <c r="A400" s="4" t="n">
        <v>399</v>
      </c>
      <c r="B400" s="4" t="n">
        <v>58.3</v>
      </c>
      <c r="C400" s="4" t="n">
        <v>12</v>
      </c>
      <c r="D400" s="4" t="n">
        <v>0</v>
      </c>
      <c r="E400" s="4" t="n">
        <v>1</v>
      </c>
      <c r="F400" s="4" t="n">
        <v>1</v>
      </c>
      <c r="G400" s="5" t="n">
        <f aca="false">LOOKUP(B400,'WOE &amp; IV'!$B$5:$B$9,'WOE &amp; IV'!$H$5:$H$9)</f>
        <v>0.218255430312074</v>
      </c>
      <c r="H400" s="5" t="n">
        <f aca="false">LOOKUP(C400,'WOE &amp; IV'!$B$14:$B$18,'WOE &amp; IV'!$H$14:$H$18)</f>
        <v>-0.498509425915863</v>
      </c>
      <c r="I400" s="5" t="n">
        <f aca="false">LOOKUP(D400,'WOE &amp; IV'!$B$23:$B$26,'WOE &amp; IV'!$H$23:$H$26)</f>
        <v>0.552846198833581</v>
      </c>
      <c r="J400" s="5" t="n">
        <f aca="false">LOOKUP(E400,'WOE &amp; IV'!$B$31:$B$34,'WOE &amp; IV'!$H$31:$H$34)</f>
        <v>-0.102296734208726</v>
      </c>
      <c r="K400" s="5" t="n">
        <f aca="false">Model!$B$4+Model!$B$5*G400+Model!$B$6*H400+Model!$B$7*I400+Model!$B$8*J400</f>
        <v>-1.27943264098388</v>
      </c>
      <c r="L400" s="6" t="n">
        <f aca="false">IF(F400=1,LN(M400),LN(1-M400))</f>
        <v>-1.52488163957706</v>
      </c>
      <c r="M400" s="6" t="n">
        <f aca="false">1/(1+EXP(-K400))</f>
        <v>0.217646816109972</v>
      </c>
    </row>
    <row r="401" customFormat="false" ht="15" hidden="false" customHeight="false" outlineLevel="0" collapsed="false">
      <c r="A401" s="4" t="n">
        <v>400</v>
      </c>
      <c r="B401" s="4" t="n">
        <v>27.4</v>
      </c>
      <c r="C401" s="4" t="n">
        <v>99</v>
      </c>
      <c r="D401" s="4" t="n">
        <v>0</v>
      </c>
      <c r="E401" s="4" t="n">
        <v>1</v>
      </c>
      <c r="F401" s="4" t="n">
        <v>0</v>
      </c>
      <c r="G401" s="5" t="n">
        <f aca="false">LOOKUP(B401,'WOE &amp; IV'!$B$5:$B$9,'WOE &amp; IV'!$H$5:$H$9)</f>
        <v>0.721515666459208</v>
      </c>
      <c r="H401" s="5" t="n">
        <f aca="false">LOOKUP(C401,'WOE &amp; IV'!$B$14:$B$18,'WOE &amp; IV'!$H$14:$H$18)</f>
        <v>-0.171825195660813</v>
      </c>
      <c r="I401" s="5" t="n">
        <f aca="false">LOOKUP(D401,'WOE &amp; IV'!$B$23:$B$26,'WOE &amp; IV'!$H$23:$H$26)</f>
        <v>0.552846198833581</v>
      </c>
      <c r="J401" s="5" t="n">
        <f aca="false">LOOKUP(E401,'WOE &amp; IV'!$B$31:$B$34,'WOE &amp; IV'!$H$31:$H$34)</f>
        <v>-0.102296734208726</v>
      </c>
      <c r="K401" s="5" t="n">
        <f aca="false">Model!$B$4+Model!$B$5*G401+Model!$B$6*H401+Model!$B$7*I401+Model!$B$8*J401</f>
        <v>-2.31127615216273</v>
      </c>
      <c r="L401" s="6" t="n">
        <f aca="false">IF(F401=1,LN(M401),LN(1-M401))</f>
        <v>-0.0945231973885998</v>
      </c>
      <c r="M401" s="6" t="n">
        <f aca="false">1/(1+EXP(-K401))</f>
        <v>0.0901933707566932</v>
      </c>
    </row>
    <row r="402" customFormat="false" ht="15" hidden="false" customHeight="false" outlineLevel="0" collapsed="false">
      <c r="A402" s="4" t="n">
        <v>401</v>
      </c>
      <c r="B402" s="4" t="n">
        <v>40.5</v>
      </c>
      <c r="C402" s="4" t="n">
        <v>68</v>
      </c>
      <c r="D402" s="4" t="n">
        <v>0</v>
      </c>
      <c r="E402" s="4" t="n">
        <v>1</v>
      </c>
      <c r="F402" s="4" t="n">
        <v>0</v>
      </c>
      <c r="G402" s="5" t="n">
        <f aca="false">LOOKUP(B402,'WOE &amp; IV'!$B$5:$B$9,'WOE &amp; IV'!$H$5:$H$9)</f>
        <v>0.218255430312074</v>
      </c>
      <c r="H402" s="5" t="n">
        <f aca="false">LOOKUP(C402,'WOE &amp; IV'!$B$14:$B$18,'WOE &amp; IV'!$H$14:$H$18)</f>
        <v>-0.171825195660813</v>
      </c>
      <c r="I402" s="5" t="n">
        <f aca="false">LOOKUP(D402,'WOE &amp; IV'!$B$23:$B$26,'WOE &amp; IV'!$H$23:$H$26)</f>
        <v>0.552846198833581</v>
      </c>
      <c r="J402" s="5" t="n">
        <f aca="false">LOOKUP(E402,'WOE &amp; IV'!$B$31:$B$34,'WOE &amp; IV'!$H$31:$H$34)</f>
        <v>-0.102296734208726</v>
      </c>
      <c r="K402" s="5" t="n">
        <f aca="false">Model!$B$4+Model!$B$5*G402+Model!$B$6*H402+Model!$B$7*I402+Model!$B$8*J402</f>
        <v>-1.73192296831015</v>
      </c>
      <c r="L402" s="6" t="n">
        <f aca="false">IF(F402=1,LN(M402),LN(1-M402))</f>
        <v>-0.162921100069835</v>
      </c>
      <c r="M402" s="6" t="n">
        <f aca="false">1/(1+EXP(-K402))</f>
        <v>0.150341776255468</v>
      </c>
    </row>
    <row r="403" customFormat="false" ht="15" hidden="false" customHeight="false" outlineLevel="0" collapsed="false">
      <c r="A403" s="4" t="n">
        <v>402</v>
      </c>
      <c r="B403" s="4" t="n">
        <v>49.9</v>
      </c>
      <c r="C403" s="4" t="n">
        <v>191</v>
      </c>
      <c r="D403" s="4" t="n">
        <v>1</v>
      </c>
      <c r="E403" s="4" t="n">
        <v>2</v>
      </c>
      <c r="F403" s="4" t="n">
        <v>0</v>
      </c>
      <c r="G403" s="5" t="n">
        <f aca="false">LOOKUP(B403,'WOE &amp; IV'!$B$5:$B$9,'WOE &amp; IV'!$H$5:$H$9)</f>
        <v>0.218255430312074</v>
      </c>
      <c r="H403" s="5" t="n">
        <f aca="false">LOOKUP(C403,'WOE &amp; IV'!$B$14:$B$18,'WOE &amp; IV'!$H$14:$H$18)</f>
        <v>0.149360747248786</v>
      </c>
      <c r="I403" s="5" t="n">
        <f aca="false">LOOKUP(D403,'WOE &amp; IV'!$B$23:$B$26,'WOE &amp; IV'!$H$23:$H$26)</f>
        <v>-0.479121632008246</v>
      </c>
      <c r="J403" s="5" t="n">
        <f aca="false">LOOKUP(E403,'WOE &amp; IV'!$B$31:$B$34,'WOE &amp; IV'!$H$31:$H$34)</f>
        <v>-0.0820085521567092</v>
      </c>
      <c r="K403" s="5" t="n">
        <f aca="false">Model!$B$4+Model!$B$5*G403+Model!$B$6*H403+Model!$B$7*I403+Model!$B$8*J403</f>
        <v>-0.935146799584013</v>
      </c>
      <c r="L403" s="6" t="n">
        <f aca="false">IF(F403=1,LN(M403),LN(1-M403))</f>
        <v>-0.331120971478822</v>
      </c>
      <c r="M403" s="6" t="n">
        <f aca="false">1/(1+EXP(-K403))</f>
        <v>0.281881708045895</v>
      </c>
    </row>
    <row r="404" customFormat="false" ht="15" hidden="false" customHeight="false" outlineLevel="0" collapsed="false">
      <c r="A404" s="4" t="n">
        <v>403</v>
      </c>
      <c r="B404" s="4" t="n">
        <v>65.5</v>
      </c>
      <c r="C404" s="4" t="n">
        <v>81</v>
      </c>
      <c r="D404" s="4" t="n">
        <v>0</v>
      </c>
      <c r="E404" s="4" t="n">
        <v>0</v>
      </c>
      <c r="F404" s="4" t="n">
        <v>1</v>
      </c>
      <c r="G404" s="5" t="n">
        <f aca="false">LOOKUP(B404,'WOE &amp; IV'!$B$5:$B$9,'WOE &amp; IV'!$H$5:$H$9)</f>
        <v>-0.907531990639555</v>
      </c>
      <c r="H404" s="5" t="n">
        <f aca="false">LOOKUP(C404,'WOE &amp; IV'!$B$14:$B$18,'WOE &amp; IV'!$H$14:$H$18)</f>
        <v>-0.171825195660813</v>
      </c>
      <c r="I404" s="5" t="n">
        <f aca="false">LOOKUP(D404,'WOE &amp; IV'!$B$23:$B$26,'WOE &amp; IV'!$H$23:$H$26)</f>
        <v>0.552846198833581</v>
      </c>
      <c r="J404" s="5" t="n">
        <f aca="false">LOOKUP(E404,'WOE &amp; IV'!$B$31:$B$34,'WOE &amp; IV'!$H$31:$H$34)</f>
        <v>0.255618819166126</v>
      </c>
      <c r="K404" s="5" t="n">
        <f aca="false">Model!$B$4+Model!$B$5*G404+Model!$B$6*H404+Model!$B$7*I404+Model!$B$8*J404</f>
        <v>-0.860332752502532</v>
      </c>
      <c r="L404" s="6" t="n">
        <f aca="false">IF(F404=1,LN(M404),LN(1-M404))</f>
        <v>-1.21311503811837</v>
      </c>
      <c r="M404" s="6" t="n">
        <f aca="false">1/(1+EXP(-K404))</f>
        <v>0.297269828809644</v>
      </c>
    </row>
    <row r="405" customFormat="false" ht="15" hidden="false" customHeight="false" outlineLevel="0" collapsed="false">
      <c r="A405" s="4" t="n">
        <v>404</v>
      </c>
      <c r="B405" s="4" t="n">
        <v>35.2</v>
      </c>
      <c r="C405" s="4" t="n">
        <v>172</v>
      </c>
      <c r="D405" s="4" t="n">
        <v>0</v>
      </c>
      <c r="E405" s="4" t="n">
        <v>0</v>
      </c>
      <c r="F405" s="4" t="n">
        <v>0</v>
      </c>
      <c r="G405" s="5" t="n">
        <f aca="false">LOOKUP(B405,'WOE &amp; IV'!$B$5:$B$9,'WOE &amp; IV'!$H$5:$H$9)</f>
        <v>0.218255430312074</v>
      </c>
      <c r="H405" s="5" t="n">
        <f aca="false">LOOKUP(C405,'WOE &amp; IV'!$B$14:$B$18,'WOE &amp; IV'!$H$14:$H$18)</f>
        <v>0.149360747248786</v>
      </c>
      <c r="I405" s="5" t="n">
        <f aca="false">LOOKUP(D405,'WOE &amp; IV'!$B$23:$B$26,'WOE &amp; IV'!$H$23:$H$26)</f>
        <v>0.552846198833581</v>
      </c>
      <c r="J405" s="5" t="n">
        <f aca="false">LOOKUP(E405,'WOE &amp; IV'!$B$31:$B$34,'WOE &amp; IV'!$H$31:$H$34)</f>
        <v>0.255618819166126</v>
      </c>
      <c r="K405" s="5" t="n">
        <f aca="false">Model!$B$4+Model!$B$5*G405+Model!$B$6*H405+Model!$B$7*I405+Model!$B$8*J405</f>
        <v>-2.60121388102613</v>
      </c>
      <c r="L405" s="6" t="n">
        <f aca="false">IF(F405=1,LN(M405),LN(1-M405))</f>
        <v>-0.0715608135507159</v>
      </c>
      <c r="M405" s="6" t="n">
        <f aca="false">1/(1+EXP(-K405))</f>
        <v>0.0690603378729707</v>
      </c>
    </row>
    <row r="406" customFormat="false" ht="15" hidden="false" customHeight="false" outlineLevel="0" collapsed="false">
      <c r="A406" s="4" t="n">
        <v>405</v>
      </c>
      <c r="B406" s="4" t="n">
        <v>58</v>
      </c>
      <c r="C406" s="4" t="n">
        <v>159</v>
      </c>
      <c r="D406" s="4" t="n">
        <v>0</v>
      </c>
      <c r="E406" s="4" t="n">
        <v>1</v>
      </c>
      <c r="F406" s="4" t="n">
        <v>0</v>
      </c>
      <c r="G406" s="5" t="n">
        <f aca="false">LOOKUP(B406,'WOE &amp; IV'!$B$5:$B$9,'WOE &amp; IV'!$H$5:$H$9)</f>
        <v>0.218255430312074</v>
      </c>
      <c r="H406" s="5" t="n">
        <f aca="false">LOOKUP(C406,'WOE &amp; IV'!$B$14:$B$18,'WOE &amp; IV'!$H$14:$H$18)</f>
        <v>0.149360747248786</v>
      </c>
      <c r="I406" s="5" t="n">
        <f aca="false">LOOKUP(D406,'WOE &amp; IV'!$B$23:$B$26,'WOE &amp; IV'!$H$23:$H$26)</f>
        <v>0.552846198833581</v>
      </c>
      <c r="J406" s="5" t="n">
        <f aca="false">LOOKUP(E406,'WOE &amp; IV'!$B$31:$B$34,'WOE &amp; IV'!$H$31:$H$34)</f>
        <v>-0.102296734208726</v>
      </c>
      <c r="K406" s="5" t="n">
        <f aca="false">Model!$B$4+Model!$B$5*G406+Model!$B$6*H406+Model!$B$7*I406+Model!$B$8*J406</f>
        <v>-2.17679761783423</v>
      </c>
      <c r="L406" s="6" t="n">
        <f aca="false">IF(F406=1,LN(M406),LN(1-M406))</f>
        <v>-0.107422090918936</v>
      </c>
      <c r="M406" s="6" t="n">
        <f aca="false">1/(1+EXP(-K406))</f>
        <v>0.101853506506954</v>
      </c>
    </row>
    <row r="407" customFormat="false" ht="15" hidden="false" customHeight="false" outlineLevel="0" collapsed="false">
      <c r="A407" s="4" t="n">
        <v>406</v>
      </c>
      <c r="B407" s="4" t="n">
        <v>38.4</v>
      </c>
      <c r="C407" s="4" t="n">
        <v>162</v>
      </c>
      <c r="D407" s="4" t="n">
        <v>0</v>
      </c>
      <c r="E407" s="4" t="n">
        <v>1</v>
      </c>
      <c r="F407" s="4" t="n">
        <v>0</v>
      </c>
      <c r="G407" s="5" t="n">
        <f aca="false">LOOKUP(B407,'WOE &amp; IV'!$B$5:$B$9,'WOE &amp; IV'!$H$5:$H$9)</f>
        <v>0.218255430312074</v>
      </c>
      <c r="H407" s="5" t="n">
        <f aca="false">LOOKUP(C407,'WOE &amp; IV'!$B$14:$B$18,'WOE &amp; IV'!$H$14:$H$18)</f>
        <v>0.149360747248786</v>
      </c>
      <c r="I407" s="5" t="n">
        <f aca="false">LOOKUP(D407,'WOE &amp; IV'!$B$23:$B$26,'WOE &amp; IV'!$H$23:$H$26)</f>
        <v>0.552846198833581</v>
      </c>
      <c r="J407" s="5" t="n">
        <f aca="false">LOOKUP(E407,'WOE &amp; IV'!$B$31:$B$34,'WOE &amp; IV'!$H$31:$H$34)</f>
        <v>-0.102296734208726</v>
      </c>
      <c r="K407" s="5" t="n">
        <f aca="false">Model!$B$4+Model!$B$5*G407+Model!$B$6*H407+Model!$B$7*I407+Model!$B$8*J407</f>
        <v>-2.17679761783423</v>
      </c>
      <c r="L407" s="6" t="n">
        <f aca="false">IF(F407=1,LN(M407),LN(1-M407))</f>
        <v>-0.107422090918936</v>
      </c>
      <c r="M407" s="6" t="n">
        <f aca="false">1/(1+EXP(-K407))</f>
        <v>0.101853506506954</v>
      </c>
    </row>
    <row r="408" customFormat="false" ht="15" hidden="false" customHeight="false" outlineLevel="0" collapsed="false">
      <c r="A408" s="4" t="n">
        <v>407</v>
      </c>
      <c r="B408" s="4" t="n">
        <v>42.1</v>
      </c>
      <c r="C408" s="4" t="n">
        <v>83</v>
      </c>
      <c r="D408" s="4" t="n">
        <v>0</v>
      </c>
      <c r="E408" s="4" t="n">
        <v>0</v>
      </c>
      <c r="F408" s="4" t="n">
        <v>0</v>
      </c>
      <c r="G408" s="5" t="n">
        <f aca="false">LOOKUP(B408,'WOE &amp; IV'!$B$5:$B$9,'WOE &amp; IV'!$H$5:$H$9)</f>
        <v>0.218255430312074</v>
      </c>
      <c r="H408" s="5" t="n">
        <f aca="false">LOOKUP(C408,'WOE &amp; IV'!$B$14:$B$18,'WOE &amp; IV'!$H$14:$H$18)</f>
        <v>-0.171825195660813</v>
      </c>
      <c r="I408" s="5" t="n">
        <f aca="false">LOOKUP(D408,'WOE &amp; IV'!$B$23:$B$26,'WOE &amp; IV'!$H$23:$H$26)</f>
        <v>0.552846198833581</v>
      </c>
      <c r="J408" s="5" t="n">
        <f aca="false">LOOKUP(E408,'WOE &amp; IV'!$B$31:$B$34,'WOE &amp; IV'!$H$31:$H$34)</f>
        <v>0.255618819166126</v>
      </c>
      <c r="K408" s="5" t="n">
        <f aca="false">Model!$B$4+Model!$B$5*G408+Model!$B$6*H408+Model!$B$7*I408+Model!$B$8*J408</f>
        <v>-2.15633923150205</v>
      </c>
      <c r="L408" s="6" t="n">
        <f aca="false">IF(F408=1,LN(M408),LN(1-M408))</f>
        <v>-0.109525097706125</v>
      </c>
      <c r="M408" s="6" t="n">
        <f aca="false">1/(1+EXP(-K408))</f>
        <v>0.103740329981978</v>
      </c>
    </row>
    <row r="409" customFormat="false" ht="15" hidden="false" customHeight="false" outlineLevel="0" collapsed="false">
      <c r="A409" s="4" t="n">
        <v>408</v>
      </c>
      <c r="B409" s="4" t="n">
        <v>65.7</v>
      </c>
      <c r="C409" s="4" t="n">
        <v>105</v>
      </c>
      <c r="D409" s="4" t="n">
        <v>1</v>
      </c>
      <c r="E409" s="4" t="n">
        <v>2</v>
      </c>
      <c r="F409" s="4" t="n">
        <v>0</v>
      </c>
      <c r="G409" s="5" t="n">
        <f aca="false">LOOKUP(B409,'WOE &amp; IV'!$B$5:$B$9,'WOE &amp; IV'!$H$5:$H$9)</f>
        <v>-0.907531990639555</v>
      </c>
      <c r="H409" s="5" t="n">
        <f aca="false">LOOKUP(C409,'WOE &amp; IV'!$B$14:$B$18,'WOE &amp; IV'!$H$14:$H$18)</f>
        <v>-0.171825195660813</v>
      </c>
      <c r="I409" s="5" t="n">
        <f aca="false">LOOKUP(D409,'WOE &amp; IV'!$B$23:$B$26,'WOE &amp; IV'!$H$23:$H$26)</f>
        <v>-0.479121632008246</v>
      </c>
      <c r="J409" s="5" t="n">
        <f aca="false">LOOKUP(E409,'WOE &amp; IV'!$B$31:$B$34,'WOE &amp; IV'!$H$31:$H$34)</f>
        <v>-0.0820085521567092</v>
      </c>
      <c r="K409" s="5" t="n">
        <f aca="false">Model!$B$4+Model!$B$5*G409+Model!$B$6*H409+Model!$B$7*I409+Model!$B$8*J409</f>
        <v>0.805734328939587</v>
      </c>
      <c r="L409" s="6" t="n">
        <f aca="false">IF(F409=1,LN(M409),LN(1-M409))</f>
        <v>-1.17506072097141</v>
      </c>
      <c r="M409" s="6" t="n">
        <f aca="false">1/(1+EXP(-K409))</f>
        <v>0.691199771531114</v>
      </c>
    </row>
    <row r="410" customFormat="false" ht="15" hidden="false" customHeight="false" outlineLevel="0" collapsed="false">
      <c r="A410" s="4" t="n">
        <v>409</v>
      </c>
      <c r="B410" s="4" t="n">
        <v>0</v>
      </c>
      <c r="C410" s="4" t="n">
        <v>136</v>
      </c>
      <c r="D410" s="4" t="n">
        <v>0</v>
      </c>
      <c r="E410" s="4" t="n">
        <v>1</v>
      </c>
      <c r="F410" s="4" t="n">
        <v>0</v>
      </c>
      <c r="G410" s="5" t="n">
        <f aca="false">LOOKUP(B410,'WOE &amp; IV'!$B$5:$B$9,'WOE &amp; IV'!$H$5:$H$9)</f>
        <v>1.45548484153941</v>
      </c>
      <c r="H410" s="5" t="n">
        <f aca="false">LOOKUP(C410,'WOE &amp; IV'!$B$14:$B$18,'WOE &amp; IV'!$H$14:$H$18)</f>
        <v>0.149360747248786</v>
      </c>
      <c r="I410" s="5" t="n">
        <f aca="false">LOOKUP(D410,'WOE &amp; IV'!$B$23:$B$26,'WOE &amp; IV'!$H$23:$H$26)</f>
        <v>0.552846198833581</v>
      </c>
      <c r="J410" s="5" t="n">
        <f aca="false">LOOKUP(E410,'WOE &amp; IV'!$B$31:$B$34,'WOE &amp; IV'!$H$31:$H$34)</f>
        <v>-0.102296734208726</v>
      </c>
      <c r="K410" s="5" t="n">
        <f aca="false">Model!$B$4+Model!$B$5*G410+Model!$B$6*H410+Model!$B$7*I410+Model!$B$8*J410</f>
        <v>-3.60109611603914</v>
      </c>
      <c r="L410" s="6" t="n">
        <f aca="false">IF(F410=1,LN(M410),LN(1-M410))</f>
        <v>-0.0269279551643663</v>
      </c>
      <c r="M410" s="6" t="n">
        <f aca="false">1/(1+EXP(-K410))</f>
        <v>0.0265686302988493</v>
      </c>
    </row>
    <row r="411" customFormat="false" ht="15" hidden="false" customHeight="false" outlineLevel="0" collapsed="false">
      <c r="A411" s="4" t="n">
        <v>410</v>
      </c>
      <c r="B411" s="4" t="n">
        <v>12.6</v>
      </c>
      <c r="C411" s="4" t="n">
        <v>107</v>
      </c>
      <c r="D411" s="4" t="n">
        <v>0</v>
      </c>
      <c r="E411" s="4" t="n">
        <v>1</v>
      </c>
      <c r="F411" s="4" t="n">
        <v>0</v>
      </c>
      <c r="G411" s="5" t="n">
        <f aca="false">LOOKUP(B411,'WOE &amp; IV'!$B$5:$B$9,'WOE &amp; IV'!$H$5:$H$9)</f>
        <v>0.721515666459208</v>
      </c>
      <c r="H411" s="5" t="n">
        <f aca="false">LOOKUP(C411,'WOE &amp; IV'!$B$14:$B$18,'WOE &amp; IV'!$H$14:$H$18)</f>
        <v>-0.171825195660813</v>
      </c>
      <c r="I411" s="5" t="n">
        <f aca="false">LOOKUP(D411,'WOE &amp; IV'!$B$23:$B$26,'WOE &amp; IV'!$H$23:$H$26)</f>
        <v>0.552846198833581</v>
      </c>
      <c r="J411" s="5" t="n">
        <f aca="false">LOOKUP(E411,'WOE &amp; IV'!$B$31:$B$34,'WOE &amp; IV'!$H$31:$H$34)</f>
        <v>-0.102296734208726</v>
      </c>
      <c r="K411" s="5" t="n">
        <f aca="false">Model!$B$4+Model!$B$5*G411+Model!$B$6*H411+Model!$B$7*I411+Model!$B$8*J411</f>
        <v>-2.31127615216273</v>
      </c>
      <c r="L411" s="6" t="n">
        <f aca="false">IF(F411=1,LN(M411),LN(1-M411))</f>
        <v>-0.0945231973885998</v>
      </c>
      <c r="M411" s="6" t="n">
        <f aca="false">1/(1+EXP(-K411))</f>
        <v>0.0901933707566932</v>
      </c>
    </row>
    <row r="412" customFormat="false" ht="15" hidden="false" customHeight="false" outlineLevel="0" collapsed="false">
      <c r="A412" s="4" t="n">
        <v>411</v>
      </c>
      <c r="B412" s="4" t="n">
        <v>7.9</v>
      </c>
      <c r="C412" s="4" t="n">
        <v>81</v>
      </c>
      <c r="D412" s="4" t="n">
        <v>0</v>
      </c>
      <c r="E412" s="4" t="n">
        <v>2</v>
      </c>
      <c r="F412" s="4" t="n">
        <v>0</v>
      </c>
      <c r="G412" s="5" t="n">
        <f aca="false">LOOKUP(B412,'WOE &amp; IV'!$B$5:$B$9,'WOE &amp; IV'!$H$5:$H$9)</f>
        <v>1.45548484153941</v>
      </c>
      <c r="H412" s="5" t="n">
        <f aca="false">LOOKUP(C412,'WOE &amp; IV'!$B$14:$B$18,'WOE &amp; IV'!$H$14:$H$18)</f>
        <v>-0.171825195660813</v>
      </c>
      <c r="I412" s="5" t="n">
        <f aca="false">LOOKUP(D412,'WOE &amp; IV'!$B$23:$B$26,'WOE &amp; IV'!$H$23:$H$26)</f>
        <v>0.552846198833581</v>
      </c>
      <c r="J412" s="5" t="n">
        <f aca="false">LOOKUP(E412,'WOE &amp; IV'!$B$31:$B$34,'WOE &amp; IV'!$H$31:$H$34)</f>
        <v>-0.0820085521567092</v>
      </c>
      <c r="K412" s="5" t="n">
        <f aca="false">Model!$B$4+Model!$B$5*G412+Model!$B$6*H412+Model!$B$7*I412+Model!$B$8*J412</f>
        <v>-3.18027919279234</v>
      </c>
      <c r="L412" s="6" t="n">
        <f aca="false">IF(F412=1,LN(M412),LN(1-M412))</f>
        <v>-0.0407330750405906</v>
      </c>
      <c r="M412" s="6" t="n">
        <f aca="false">1/(1+EXP(-K412))</f>
        <v>0.0399146335042061</v>
      </c>
    </row>
    <row r="413" customFormat="false" ht="15" hidden="false" customHeight="false" outlineLevel="0" collapsed="false">
      <c r="A413" s="4" t="n">
        <v>412</v>
      </c>
      <c r="B413" s="4" t="n">
        <v>0</v>
      </c>
      <c r="C413" s="4" t="n">
        <v>45</v>
      </c>
      <c r="D413" s="4" t="n">
        <v>0</v>
      </c>
      <c r="E413" s="4" t="n">
        <v>5</v>
      </c>
      <c r="F413" s="4" t="n">
        <v>0</v>
      </c>
      <c r="G413" s="5" t="n">
        <f aca="false">LOOKUP(B413,'WOE &amp; IV'!$B$5:$B$9,'WOE &amp; IV'!$H$5:$H$9)</f>
        <v>1.45548484153941</v>
      </c>
      <c r="H413" s="5" t="n">
        <f aca="false">LOOKUP(C413,'WOE &amp; IV'!$B$14:$B$18,'WOE &amp; IV'!$H$14:$H$18)</f>
        <v>-0.18579367675035</v>
      </c>
      <c r="I413" s="5" t="n">
        <f aca="false">LOOKUP(D413,'WOE &amp; IV'!$B$23:$B$26,'WOE &amp; IV'!$H$23:$H$26)</f>
        <v>0.552846198833581</v>
      </c>
      <c r="J413" s="5" t="n">
        <f aca="false">LOOKUP(E413,'WOE &amp; IV'!$B$31:$B$34,'WOE &amp; IV'!$H$31:$H$34)</f>
        <v>-0.28220740641837</v>
      </c>
      <c r="K413" s="5" t="n">
        <f aca="false">Model!$B$4+Model!$B$5*G413+Model!$B$6*H413+Model!$B$7*I413+Model!$B$8*J413</f>
        <v>-2.92353564825174</v>
      </c>
      <c r="L413" s="6" t="n">
        <f aca="false">IF(F413=1,LN(M413),LN(1-M413))</f>
        <v>-0.0523489038261776</v>
      </c>
      <c r="M413" s="6" t="n">
        <f aca="false">1/(1+EXP(-K413))</f>
        <v>0.0510022998550292</v>
      </c>
    </row>
    <row r="414" customFormat="false" ht="15" hidden="false" customHeight="false" outlineLevel="0" collapsed="false">
      <c r="A414" s="4" t="n">
        <v>413</v>
      </c>
      <c r="B414" s="4" t="n">
        <v>28</v>
      </c>
      <c r="C414" s="4" t="n">
        <v>101</v>
      </c>
      <c r="D414" s="4" t="n">
        <v>1</v>
      </c>
      <c r="E414" s="4" t="n">
        <v>1</v>
      </c>
      <c r="F414" s="4" t="n">
        <v>0</v>
      </c>
      <c r="G414" s="5" t="n">
        <f aca="false">LOOKUP(B414,'WOE &amp; IV'!$B$5:$B$9,'WOE &amp; IV'!$H$5:$H$9)</f>
        <v>0.721515666459208</v>
      </c>
      <c r="H414" s="5" t="n">
        <f aca="false">LOOKUP(C414,'WOE &amp; IV'!$B$14:$B$18,'WOE &amp; IV'!$H$14:$H$18)</f>
        <v>-0.171825195660813</v>
      </c>
      <c r="I414" s="5" t="n">
        <f aca="false">LOOKUP(D414,'WOE &amp; IV'!$B$23:$B$26,'WOE &amp; IV'!$H$23:$H$26)</f>
        <v>-0.479121632008246</v>
      </c>
      <c r="J414" s="5" t="n">
        <f aca="false">LOOKUP(E414,'WOE &amp; IV'!$B$31:$B$34,'WOE &amp; IV'!$H$31:$H$34)</f>
        <v>-0.102296734208726</v>
      </c>
      <c r="K414" s="5" t="n">
        <f aca="false">Model!$B$4+Model!$B$5*G414+Model!$B$6*H414+Model!$B$7*I414+Model!$B$8*J414</f>
        <v>-1.04556760763523</v>
      </c>
      <c r="L414" s="6" t="n">
        <f aca="false">IF(F414=1,LN(M414),LN(1-M414))</f>
        <v>-0.301209354612263</v>
      </c>
      <c r="M414" s="6" t="n">
        <f aca="false">1/(1+EXP(-K414))</f>
        <v>0.260077149731017</v>
      </c>
    </row>
    <row r="415" customFormat="false" ht="15" hidden="false" customHeight="false" outlineLevel="0" collapsed="false">
      <c r="A415" s="4" t="n">
        <v>414</v>
      </c>
      <c r="B415" s="4" t="n">
        <v>63.7</v>
      </c>
      <c r="C415" s="4" t="n">
        <v>23</v>
      </c>
      <c r="D415" s="4" t="n">
        <v>0</v>
      </c>
      <c r="E415" s="4" t="n">
        <v>1</v>
      </c>
      <c r="F415" s="4" t="n">
        <v>0</v>
      </c>
      <c r="G415" s="5" t="n">
        <f aca="false">LOOKUP(B415,'WOE &amp; IV'!$B$5:$B$9,'WOE &amp; IV'!$H$5:$H$9)</f>
        <v>-0.907531990639555</v>
      </c>
      <c r="H415" s="5" t="n">
        <f aca="false">LOOKUP(C415,'WOE &amp; IV'!$B$14:$B$18,'WOE &amp; IV'!$H$14:$H$18)</f>
        <v>-0.498509425915863</v>
      </c>
      <c r="I415" s="5" t="n">
        <f aca="false">LOOKUP(D415,'WOE &amp; IV'!$B$23:$B$26,'WOE &amp; IV'!$H$23:$H$26)</f>
        <v>0.552846198833581</v>
      </c>
      <c r="J415" s="5" t="n">
        <f aca="false">LOOKUP(E415,'WOE &amp; IV'!$B$31:$B$34,'WOE &amp; IV'!$H$31:$H$34)</f>
        <v>-0.102296734208726</v>
      </c>
      <c r="K415" s="5" t="n">
        <f aca="false">Model!$B$4+Model!$B$5*G415+Model!$B$6*H415+Model!$B$7*I415+Model!$B$8*J415</f>
        <v>0.0165738380156381</v>
      </c>
      <c r="L415" s="6" t="n">
        <f aca="false">IF(F415=1,LN(M415),LN(1-M415))</f>
        <v>-0.701468435688094</v>
      </c>
      <c r="M415" s="6" t="n">
        <f aca="false">1/(1+EXP(-K415))</f>
        <v>0.504143364658547</v>
      </c>
    </row>
    <row r="416" customFormat="false" ht="15" hidden="false" customHeight="false" outlineLevel="0" collapsed="false">
      <c r="A416" s="4" t="n">
        <v>415</v>
      </c>
      <c r="B416" s="4" t="n">
        <v>37.9</v>
      </c>
      <c r="C416" s="4" t="n">
        <v>11</v>
      </c>
      <c r="D416" s="4" t="n">
        <v>1</v>
      </c>
      <c r="E416" s="4" t="n">
        <v>1</v>
      </c>
      <c r="F416" s="4" t="n">
        <v>1</v>
      </c>
      <c r="G416" s="5" t="n">
        <f aca="false">LOOKUP(B416,'WOE &amp; IV'!$B$5:$B$9,'WOE &amp; IV'!$H$5:$H$9)</f>
        <v>0.218255430312074</v>
      </c>
      <c r="H416" s="5" t="n">
        <f aca="false">LOOKUP(C416,'WOE &amp; IV'!$B$14:$B$18,'WOE &amp; IV'!$H$14:$H$18)</f>
        <v>-0.498509425915863</v>
      </c>
      <c r="I416" s="5" t="n">
        <f aca="false">LOOKUP(D416,'WOE &amp; IV'!$B$23:$B$26,'WOE &amp; IV'!$H$23:$H$26)</f>
        <v>-0.479121632008246</v>
      </c>
      <c r="J416" s="5" t="n">
        <f aca="false">LOOKUP(E416,'WOE &amp; IV'!$B$31:$B$34,'WOE &amp; IV'!$H$31:$H$34)</f>
        <v>-0.102296734208726</v>
      </c>
      <c r="K416" s="5" t="n">
        <f aca="false">Model!$B$4+Model!$B$5*G416+Model!$B$6*H416+Model!$B$7*I416+Model!$B$8*J416</f>
        <v>-0.0137240964563756</v>
      </c>
      <c r="L416" s="6" t="n">
        <f aca="false">IF(F416=1,LN(M416),LN(1-M416))</f>
        <v>-0.700032772456308</v>
      </c>
      <c r="M416" s="6" t="n">
        <f aca="false">1/(1+EXP(-K416))</f>
        <v>0.49656902973791</v>
      </c>
    </row>
    <row r="417" customFormat="false" ht="15" hidden="false" customHeight="false" outlineLevel="0" collapsed="false">
      <c r="A417" s="4" t="n">
        <v>416</v>
      </c>
      <c r="B417" s="4" t="n">
        <v>49.9</v>
      </c>
      <c r="C417" s="4" t="n">
        <v>36</v>
      </c>
      <c r="D417" s="4" t="n">
        <v>0</v>
      </c>
      <c r="E417" s="4" t="n">
        <v>1</v>
      </c>
      <c r="F417" s="4" t="n">
        <v>0</v>
      </c>
      <c r="G417" s="5" t="n">
        <f aca="false">LOOKUP(B417,'WOE &amp; IV'!$B$5:$B$9,'WOE &amp; IV'!$H$5:$H$9)</f>
        <v>0.218255430312074</v>
      </c>
      <c r="H417" s="5" t="n">
        <f aca="false">LOOKUP(C417,'WOE &amp; IV'!$B$14:$B$18,'WOE &amp; IV'!$H$14:$H$18)</f>
        <v>-0.18579367675035</v>
      </c>
      <c r="I417" s="5" t="n">
        <f aca="false">LOOKUP(D417,'WOE &amp; IV'!$B$23:$B$26,'WOE &amp; IV'!$H$23:$H$26)</f>
        <v>0.552846198833581</v>
      </c>
      <c r="J417" s="5" t="n">
        <f aca="false">LOOKUP(E417,'WOE &amp; IV'!$B$31:$B$34,'WOE &amp; IV'!$H$31:$H$34)</f>
        <v>-0.102296734208726</v>
      </c>
      <c r="K417" s="5" t="n">
        <f aca="false">Model!$B$4+Model!$B$5*G417+Model!$B$6*H417+Model!$B$7*I417+Model!$B$8*J417</f>
        <v>-1.71257522515303</v>
      </c>
      <c r="L417" s="6" t="n">
        <f aca="false">IF(F417=1,LN(M417),LN(1-M417))</f>
        <v>-0.165853890768698</v>
      </c>
      <c r="M417" s="6" t="n">
        <f aca="false">1/(1+EXP(-K417))</f>
        <v>0.152829995494673</v>
      </c>
    </row>
    <row r="418" customFormat="false" ht="15" hidden="false" customHeight="false" outlineLevel="0" collapsed="false">
      <c r="A418" s="4" t="n">
        <v>417</v>
      </c>
      <c r="B418" s="4" t="n">
        <v>72.2</v>
      </c>
      <c r="C418" s="4" t="n">
        <v>160</v>
      </c>
      <c r="D418" s="4" t="n">
        <v>0</v>
      </c>
      <c r="E418" s="4" t="n">
        <v>1</v>
      </c>
      <c r="F418" s="4" t="n">
        <v>0</v>
      </c>
      <c r="G418" s="5" t="n">
        <f aca="false">LOOKUP(B418,'WOE &amp; IV'!$B$5:$B$9,'WOE &amp; IV'!$H$5:$H$9)</f>
        <v>-0.907531990639555</v>
      </c>
      <c r="H418" s="5" t="n">
        <f aca="false">LOOKUP(C418,'WOE &amp; IV'!$B$14:$B$18,'WOE &amp; IV'!$H$14:$H$18)</f>
        <v>0.149360747248786</v>
      </c>
      <c r="I418" s="5" t="n">
        <f aca="false">LOOKUP(D418,'WOE &amp; IV'!$B$23:$B$26,'WOE &amp; IV'!$H$23:$H$26)</f>
        <v>0.552846198833581</v>
      </c>
      <c r="J418" s="5" t="n">
        <f aca="false">LOOKUP(E418,'WOE &amp; IV'!$B$31:$B$34,'WOE &amp; IV'!$H$31:$H$34)</f>
        <v>-0.102296734208726</v>
      </c>
      <c r="K418" s="5" t="n">
        <f aca="false">Model!$B$4+Model!$B$5*G418+Model!$B$6*H418+Model!$B$7*I418+Model!$B$8*J418</f>
        <v>-0.880791138834718</v>
      </c>
      <c r="L418" s="6" t="n">
        <f aca="false">IF(F418=1,LN(M418),LN(1-M418))</f>
        <v>-0.346744220536505</v>
      </c>
      <c r="M418" s="6" t="n">
        <f aca="false">1/(1+EXP(-K418))</f>
        <v>0.293013862331912</v>
      </c>
    </row>
    <row r="419" customFormat="false" ht="15" hidden="false" customHeight="false" outlineLevel="0" collapsed="false">
      <c r="A419" s="4" t="n">
        <v>418</v>
      </c>
      <c r="B419" s="4" t="n">
        <v>78.2</v>
      </c>
      <c r="C419" s="4" t="n">
        <v>119</v>
      </c>
      <c r="D419" s="4" t="n">
        <v>1</v>
      </c>
      <c r="E419" s="4" t="n">
        <v>0</v>
      </c>
      <c r="F419" s="4" t="n">
        <v>1</v>
      </c>
      <c r="G419" s="5" t="n">
        <f aca="false">LOOKUP(B419,'WOE &amp; IV'!$B$5:$B$9,'WOE &amp; IV'!$H$5:$H$9)</f>
        <v>-0.907531990639555</v>
      </c>
      <c r="H419" s="5" t="n">
        <f aca="false">LOOKUP(C419,'WOE &amp; IV'!$B$14:$B$18,'WOE &amp; IV'!$H$14:$H$18)</f>
        <v>-0.171825195660813</v>
      </c>
      <c r="I419" s="5" t="n">
        <f aca="false">LOOKUP(D419,'WOE &amp; IV'!$B$23:$B$26,'WOE &amp; IV'!$H$23:$H$26)</f>
        <v>-0.479121632008246</v>
      </c>
      <c r="J419" s="5" t="n">
        <f aca="false">LOOKUP(E419,'WOE &amp; IV'!$B$31:$B$34,'WOE &amp; IV'!$H$31:$H$34)</f>
        <v>0.255618819166126</v>
      </c>
      <c r="K419" s="5" t="n">
        <f aca="false">Model!$B$4+Model!$B$5*G419+Model!$B$6*H419+Model!$B$7*I419+Model!$B$8*J419</f>
        <v>0.405375792024969</v>
      </c>
      <c r="L419" s="6" t="n">
        <f aca="false">IF(F419=1,LN(M419),LN(1-M419))</f>
        <v>-0.510861351156558</v>
      </c>
      <c r="M419" s="6" t="n">
        <f aca="false">1/(1+EXP(-K419))</f>
        <v>0.599978563948589</v>
      </c>
    </row>
    <row r="420" customFormat="false" ht="15" hidden="false" customHeight="false" outlineLevel="0" collapsed="false">
      <c r="A420" s="4" t="n">
        <v>419</v>
      </c>
      <c r="B420" s="4" t="n">
        <v>43.3</v>
      </c>
      <c r="C420" s="4" t="n">
        <v>162</v>
      </c>
      <c r="D420" s="4" t="n">
        <v>2</v>
      </c>
      <c r="E420" s="4" t="n">
        <v>4</v>
      </c>
      <c r="F420" s="4" t="n">
        <v>0</v>
      </c>
      <c r="G420" s="5" t="n">
        <f aca="false">LOOKUP(B420,'WOE &amp; IV'!$B$5:$B$9,'WOE &amp; IV'!$H$5:$H$9)</f>
        <v>0.218255430312074</v>
      </c>
      <c r="H420" s="5" t="n">
        <f aca="false">LOOKUP(C420,'WOE &amp; IV'!$B$14:$B$18,'WOE &amp; IV'!$H$14:$H$18)</f>
        <v>0.149360747248786</v>
      </c>
      <c r="I420" s="5" t="n">
        <f aca="false">LOOKUP(D420,'WOE &amp; IV'!$B$23:$B$26,'WOE &amp; IV'!$H$23:$H$26)</f>
        <v>-1.2525653595628</v>
      </c>
      <c r="J420" s="5" t="n">
        <f aca="false">LOOKUP(E420,'WOE &amp; IV'!$B$31:$B$34,'WOE &amp; IV'!$H$31:$H$34)</f>
        <v>-0.28220740641837</v>
      </c>
      <c r="K420" s="5" t="n">
        <f aca="false">Model!$B$4+Model!$B$5*G420+Model!$B$6*H420+Model!$B$7*I420+Model!$B$8*J420</f>
        <v>0.250877733645127</v>
      </c>
      <c r="L420" s="6" t="n">
        <f aca="false">IF(F420=1,LN(M420),LN(1-M420))</f>
        <v>-0.826432955917579</v>
      </c>
      <c r="M420" s="6" t="n">
        <f aca="false">1/(1+EXP(-K420))</f>
        <v>0.56239252924794</v>
      </c>
    </row>
    <row r="421" customFormat="false" ht="15" hidden="false" customHeight="false" outlineLevel="0" collapsed="false">
      <c r="A421" s="4" t="n">
        <v>420</v>
      </c>
      <c r="B421" s="4" t="n">
        <v>78.8</v>
      </c>
      <c r="C421" s="4" t="n">
        <v>55</v>
      </c>
      <c r="D421" s="4" t="n">
        <v>3</v>
      </c>
      <c r="E421" s="4" t="n">
        <v>1</v>
      </c>
      <c r="F421" s="4" t="n">
        <v>1</v>
      </c>
      <c r="G421" s="5" t="n">
        <f aca="false">LOOKUP(B421,'WOE &amp; IV'!$B$5:$B$9,'WOE &amp; IV'!$H$5:$H$9)</f>
        <v>-0.907531990639555</v>
      </c>
      <c r="H421" s="5" t="n">
        <f aca="false">LOOKUP(C421,'WOE &amp; IV'!$B$14:$B$18,'WOE &amp; IV'!$H$14:$H$18)</f>
        <v>-0.18579367675035</v>
      </c>
      <c r="I421" s="5" t="n">
        <f aca="false">LOOKUP(D421,'WOE &amp; IV'!$B$23:$B$26,'WOE &amp; IV'!$H$23:$H$26)</f>
        <v>-2.32585984024662</v>
      </c>
      <c r="J421" s="5" t="n">
        <f aca="false">LOOKUP(E421,'WOE &amp; IV'!$B$31:$B$34,'WOE &amp; IV'!$H$31:$H$34)</f>
        <v>-0.102296734208726</v>
      </c>
      <c r="K421" s="5" t="n">
        <f aca="false">Model!$B$4+Model!$B$5*G421+Model!$B$6*H421+Model!$B$7*I421+Model!$B$8*J421</f>
        <v>3.11416421077835</v>
      </c>
      <c r="L421" s="6" t="n">
        <f aca="false">IF(F421=1,LN(M421),LN(1-M421))</f>
        <v>-0.0434575076831326</v>
      </c>
      <c r="M421" s="6" t="n">
        <f aca="false">1/(1+EXP(-K421))</f>
        <v>0.957473238482815</v>
      </c>
    </row>
    <row r="422" customFormat="false" ht="15" hidden="false" customHeight="false" outlineLevel="0" collapsed="false">
      <c r="A422" s="4" t="n">
        <v>421</v>
      </c>
      <c r="B422" s="4" t="n">
        <v>47.3</v>
      </c>
      <c r="C422" s="4" t="n">
        <v>205</v>
      </c>
      <c r="D422" s="4" t="n">
        <v>1</v>
      </c>
      <c r="E422" s="4" t="n">
        <v>1</v>
      </c>
      <c r="F422" s="4" t="n">
        <v>0</v>
      </c>
      <c r="G422" s="5" t="n">
        <f aca="false">LOOKUP(B422,'WOE &amp; IV'!$B$5:$B$9,'WOE &amp; IV'!$H$5:$H$9)</f>
        <v>0.218255430312074</v>
      </c>
      <c r="H422" s="5" t="n">
        <f aca="false">LOOKUP(C422,'WOE &amp; IV'!$B$14:$B$18,'WOE &amp; IV'!$H$14:$H$18)</f>
        <v>0.149360747248786</v>
      </c>
      <c r="I422" s="5" t="n">
        <f aca="false">LOOKUP(D422,'WOE &amp; IV'!$B$23:$B$26,'WOE &amp; IV'!$H$23:$H$26)</f>
        <v>-0.479121632008246</v>
      </c>
      <c r="J422" s="5" t="n">
        <f aca="false">LOOKUP(E422,'WOE &amp; IV'!$B$31:$B$34,'WOE &amp; IV'!$H$31:$H$34)</f>
        <v>-0.102296734208726</v>
      </c>
      <c r="K422" s="5" t="n">
        <f aca="false">Model!$B$4+Model!$B$5*G422+Model!$B$6*H422+Model!$B$7*I422+Model!$B$8*J422</f>
        <v>-0.911089073306731</v>
      </c>
      <c r="L422" s="6" t="n">
        <f aca="false">IF(F422=1,LN(M422),LN(1-M422))</f>
        <v>-0.33796118777764</v>
      </c>
      <c r="M422" s="6" t="n">
        <f aca="false">1/(1+EXP(-K422))</f>
        <v>0.286777030870436</v>
      </c>
    </row>
    <row r="423" customFormat="false" ht="15" hidden="false" customHeight="false" outlineLevel="0" collapsed="false">
      <c r="A423" s="4" t="n">
        <v>422</v>
      </c>
      <c r="B423" s="4" t="n">
        <v>24.1</v>
      </c>
      <c r="C423" s="4" t="n">
        <v>26</v>
      </c>
      <c r="D423" s="4" t="n">
        <v>1</v>
      </c>
      <c r="E423" s="4" t="n">
        <v>0</v>
      </c>
      <c r="F423" s="4" t="n">
        <v>0</v>
      </c>
      <c r="G423" s="5" t="n">
        <f aca="false">LOOKUP(B423,'WOE &amp; IV'!$B$5:$B$9,'WOE &amp; IV'!$H$5:$H$9)</f>
        <v>0.721515666459208</v>
      </c>
      <c r="H423" s="5" t="n">
        <f aca="false">LOOKUP(C423,'WOE &amp; IV'!$B$14:$B$18,'WOE &amp; IV'!$H$14:$H$18)</f>
        <v>-0.18579367675035</v>
      </c>
      <c r="I423" s="5" t="n">
        <f aca="false">LOOKUP(D423,'WOE &amp; IV'!$B$23:$B$26,'WOE &amp; IV'!$H$23:$H$26)</f>
        <v>-0.479121632008246</v>
      </c>
      <c r="J423" s="5" t="n">
        <f aca="false">LOOKUP(E423,'WOE &amp; IV'!$B$31:$B$34,'WOE &amp; IV'!$H$31:$H$34)</f>
        <v>0.255618819166126</v>
      </c>
      <c r="K423" s="5" t="n">
        <f aca="false">Model!$B$4+Model!$B$5*G423+Model!$B$6*H423+Model!$B$7*I423+Model!$B$8*J423</f>
        <v>-1.45063612767001</v>
      </c>
      <c r="L423" s="6" t="n">
        <f aca="false">IF(F423=1,LN(M423),LN(1-M423))</f>
        <v>-0.21060213055084</v>
      </c>
      <c r="M423" s="6" t="n">
        <f aca="false">1/(1+EXP(-K423))</f>
        <v>0.189903684654631</v>
      </c>
    </row>
    <row r="424" customFormat="false" ht="15" hidden="false" customHeight="false" outlineLevel="0" collapsed="false">
      <c r="A424" s="4" t="n">
        <v>423</v>
      </c>
      <c r="B424" s="4" t="n">
        <v>30.1</v>
      </c>
      <c r="C424" s="4" t="n">
        <v>37</v>
      </c>
      <c r="D424" s="4" t="n">
        <v>1</v>
      </c>
      <c r="E424" s="4" t="n">
        <v>2</v>
      </c>
      <c r="F424" s="4" t="n">
        <v>1</v>
      </c>
      <c r="G424" s="5" t="n">
        <f aca="false">LOOKUP(B424,'WOE &amp; IV'!$B$5:$B$9,'WOE &amp; IV'!$H$5:$H$9)</f>
        <v>0.218255430312074</v>
      </c>
      <c r="H424" s="5" t="n">
        <f aca="false">LOOKUP(C424,'WOE &amp; IV'!$B$14:$B$18,'WOE &amp; IV'!$H$14:$H$18)</f>
        <v>-0.18579367675035</v>
      </c>
      <c r="I424" s="5" t="n">
        <f aca="false">LOOKUP(D424,'WOE &amp; IV'!$B$23:$B$26,'WOE &amp; IV'!$H$23:$H$26)</f>
        <v>-0.479121632008246</v>
      </c>
      <c r="J424" s="5" t="n">
        <f aca="false">LOOKUP(E424,'WOE &amp; IV'!$B$31:$B$34,'WOE &amp; IV'!$H$31:$H$34)</f>
        <v>-0.0820085521567092</v>
      </c>
      <c r="K424" s="5" t="n">
        <f aca="false">Model!$B$4+Model!$B$5*G424+Model!$B$6*H424+Model!$B$7*I424+Model!$B$8*J424</f>
        <v>-0.470924406902809</v>
      </c>
      <c r="L424" s="6" t="n">
        <f aca="false">IF(F424=1,LN(M424),LN(1-M424))</f>
        <v>-0.956078177759768</v>
      </c>
      <c r="M424" s="6" t="n">
        <f aca="false">1/(1+EXP(-K424))</f>
        <v>0.384397472242435</v>
      </c>
    </row>
    <row r="425" customFormat="false" ht="15" hidden="false" customHeight="false" outlineLevel="0" collapsed="false">
      <c r="A425" s="4" t="n">
        <v>424</v>
      </c>
      <c r="B425" s="4" t="n">
        <v>8</v>
      </c>
      <c r="C425" s="4" t="n">
        <v>202</v>
      </c>
      <c r="D425" s="4" t="n">
        <v>1</v>
      </c>
      <c r="E425" s="4" t="n">
        <v>2</v>
      </c>
      <c r="F425" s="4" t="n">
        <v>0</v>
      </c>
      <c r="G425" s="5" t="n">
        <f aca="false">LOOKUP(B425,'WOE &amp; IV'!$B$5:$B$9,'WOE &amp; IV'!$H$5:$H$9)</f>
        <v>1.45548484153941</v>
      </c>
      <c r="H425" s="5" t="n">
        <f aca="false">LOOKUP(C425,'WOE &amp; IV'!$B$14:$B$18,'WOE &amp; IV'!$H$14:$H$18)</f>
        <v>0.149360747248786</v>
      </c>
      <c r="I425" s="5" t="n">
        <f aca="false">LOOKUP(D425,'WOE &amp; IV'!$B$23:$B$26,'WOE &amp; IV'!$H$23:$H$26)</f>
        <v>-0.479121632008246</v>
      </c>
      <c r="J425" s="5" t="n">
        <f aca="false">LOOKUP(E425,'WOE &amp; IV'!$B$31:$B$34,'WOE &amp; IV'!$H$31:$H$34)</f>
        <v>-0.0820085521567092</v>
      </c>
      <c r="K425" s="5" t="n">
        <f aca="false">Model!$B$4+Model!$B$5*G425+Model!$B$6*H425+Model!$B$7*I425+Model!$B$8*J425</f>
        <v>-2.35944529778892</v>
      </c>
      <c r="L425" s="6" t="n">
        <f aca="false">IF(F425=1,LN(M425),LN(1-M425))</f>
        <v>-0.0902726151294384</v>
      </c>
      <c r="M425" s="6" t="n">
        <f aca="false">1/(1+EXP(-K425))</f>
        <v>0.0863179322389983</v>
      </c>
    </row>
    <row r="426" customFormat="false" ht="15" hidden="false" customHeight="false" outlineLevel="0" collapsed="false">
      <c r="A426" s="4" t="n">
        <v>425</v>
      </c>
      <c r="B426" s="4" t="n">
        <v>22.8</v>
      </c>
      <c r="C426" s="4" t="n">
        <v>113</v>
      </c>
      <c r="D426" s="4" t="n">
        <v>3</v>
      </c>
      <c r="E426" s="4" t="n">
        <v>1</v>
      </c>
      <c r="F426" s="4" t="n">
        <v>0</v>
      </c>
      <c r="G426" s="5" t="n">
        <f aca="false">LOOKUP(B426,'WOE &amp; IV'!$B$5:$B$9,'WOE &amp; IV'!$H$5:$H$9)</f>
        <v>0.721515666459208</v>
      </c>
      <c r="H426" s="5" t="n">
        <f aca="false">LOOKUP(C426,'WOE &amp; IV'!$B$14:$B$18,'WOE &amp; IV'!$H$14:$H$18)</f>
        <v>-0.171825195660813</v>
      </c>
      <c r="I426" s="5" t="n">
        <f aca="false">LOOKUP(D426,'WOE &amp; IV'!$B$23:$B$26,'WOE &amp; IV'!$H$23:$H$26)</f>
        <v>-2.32585984024662</v>
      </c>
      <c r="J426" s="5" t="n">
        <f aca="false">LOOKUP(E426,'WOE &amp; IV'!$B$31:$B$34,'WOE &amp; IV'!$H$31:$H$34)</f>
        <v>-0.102296734208726</v>
      </c>
      <c r="K426" s="5" t="n">
        <f aca="false">Model!$B$4+Model!$B$5*G426+Model!$B$6*H426+Model!$B$7*I426+Model!$B$8*J426</f>
        <v>1.21945680476914</v>
      </c>
      <c r="L426" s="6" t="n">
        <f aca="false">IF(F426=1,LN(M426),LN(1-M426))</f>
        <v>-1.47826905916217</v>
      </c>
      <c r="M426" s="6" t="n">
        <f aca="false">1/(1+EXP(-K426))</f>
        <v>0.771967943029255</v>
      </c>
    </row>
    <row r="427" customFormat="false" ht="15" hidden="false" customHeight="false" outlineLevel="0" collapsed="false">
      <c r="A427" s="4" t="n">
        <v>426</v>
      </c>
      <c r="B427" s="4" t="n">
        <v>36</v>
      </c>
      <c r="C427" s="4" t="n">
        <v>162</v>
      </c>
      <c r="D427" s="4" t="n">
        <v>1</v>
      </c>
      <c r="E427" s="4" t="n">
        <v>0</v>
      </c>
      <c r="F427" s="4" t="n">
        <v>1</v>
      </c>
      <c r="G427" s="5" t="n">
        <f aca="false">LOOKUP(B427,'WOE &amp; IV'!$B$5:$B$9,'WOE &amp; IV'!$H$5:$H$9)</f>
        <v>0.218255430312074</v>
      </c>
      <c r="H427" s="5" t="n">
        <f aca="false">LOOKUP(C427,'WOE &amp; IV'!$B$14:$B$18,'WOE &amp; IV'!$H$14:$H$18)</f>
        <v>0.149360747248786</v>
      </c>
      <c r="I427" s="5" t="n">
        <f aca="false">LOOKUP(D427,'WOE &amp; IV'!$B$23:$B$26,'WOE &amp; IV'!$H$23:$H$26)</f>
        <v>-0.479121632008246</v>
      </c>
      <c r="J427" s="5" t="n">
        <f aca="false">LOOKUP(E427,'WOE &amp; IV'!$B$31:$B$34,'WOE &amp; IV'!$H$31:$H$34)</f>
        <v>0.255618819166126</v>
      </c>
      <c r="K427" s="5" t="n">
        <f aca="false">Model!$B$4+Model!$B$5*G427+Model!$B$6*H427+Model!$B$7*I427+Model!$B$8*J427</f>
        <v>-1.33550533649863</v>
      </c>
      <c r="L427" s="6" t="n">
        <f aca="false">IF(F427=1,LN(M427),LN(1-M427))</f>
        <v>-1.5690151524467</v>
      </c>
      <c r="M427" s="6" t="n">
        <f aca="false">1/(1+EXP(-K427))</f>
        <v>0.208250176073051</v>
      </c>
    </row>
    <row r="428" customFormat="false" ht="15" hidden="false" customHeight="false" outlineLevel="0" collapsed="false">
      <c r="A428" s="4" t="n">
        <v>427</v>
      </c>
      <c r="B428" s="4" t="n">
        <v>65.1</v>
      </c>
      <c r="C428" s="4" t="n">
        <v>119</v>
      </c>
      <c r="D428" s="4" t="n">
        <v>2</v>
      </c>
      <c r="E428" s="4" t="n">
        <v>1</v>
      </c>
      <c r="F428" s="4" t="n">
        <v>1</v>
      </c>
      <c r="G428" s="5" t="n">
        <f aca="false">LOOKUP(B428,'WOE &amp; IV'!$B$5:$B$9,'WOE &amp; IV'!$H$5:$H$9)</f>
        <v>-0.907531990639555</v>
      </c>
      <c r="H428" s="5" t="n">
        <f aca="false">LOOKUP(C428,'WOE &amp; IV'!$B$14:$B$18,'WOE &amp; IV'!$H$14:$H$18)</f>
        <v>-0.171825195660813</v>
      </c>
      <c r="I428" s="5" t="n">
        <f aca="false">LOOKUP(D428,'WOE &amp; IV'!$B$23:$B$26,'WOE &amp; IV'!$H$23:$H$26)</f>
        <v>-1.2525653595628</v>
      </c>
      <c r="J428" s="5" t="n">
        <f aca="false">LOOKUP(E428,'WOE &amp; IV'!$B$31:$B$34,'WOE &amp; IV'!$H$31:$H$34)</f>
        <v>-0.102296734208726</v>
      </c>
      <c r="K428" s="5" t="n">
        <f aca="false">Model!$B$4+Model!$B$5*G428+Model!$B$6*H428+Model!$B$7*I428+Model!$B$8*J428</f>
        <v>1.77842078706253</v>
      </c>
      <c r="L428" s="6" t="n">
        <f aca="false">IF(F428=1,LN(M428),LN(1-M428))</f>
        <v>-0.156067133576994</v>
      </c>
      <c r="M428" s="6" t="n">
        <f aca="false">1/(1+EXP(-K428))</f>
        <v>0.855501755550163</v>
      </c>
    </row>
    <row r="429" customFormat="false" ht="15" hidden="false" customHeight="false" outlineLevel="0" collapsed="false">
      <c r="A429" s="4" t="n">
        <v>428</v>
      </c>
      <c r="B429" s="4" t="n">
        <v>88</v>
      </c>
      <c r="C429" s="4" t="n">
        <v>62</v>
      </c>
      <c r="D429" s="4" t="n">
        <v>0</v>
      </c>
      <c r="E429" s="4" t="n">
        <v>0</v>
      </c>
      <c r="F429" s="4" t="n">
        <v>1</v>
      </c>
      <c r="G429" s="5" t="n">
        <f aca="false">LOOKUP(B429,'WOE &amp; IV'!$B$5:$B$9,'WOE &amp; IV'!$H$5:$H$9)</f>
        <v>-0.907531990639555</v>
      </c>
      <c r="H429" s="5" t="n">
        <f aca="false">LOOKUP(C429,'WOE &amp; IV'!$B$14:$B$18,'WOE &amp; IV'!$H$14:$H$18)</f>
        <v>-0.171825195660813</v>
      </c>
      <c r="I429" s="5" t="n">
        <f aca="false">LOOKUP(D429,'WOE &amp; IV'!$B$23:$B$26,'WOE &amp; IV'!$H$23:$H$26)</f>
        <v>0.552846198833581</v>
      </c>
      <c r="J429" s="5" t="n">
        <f aca="false">LOOKUP(E429,'WOE &amp; IV'!$B$31:$B$34,'WOE &amp; IV'!$H$31:$H$34)</f>
        <v>0.255618819166126</v>
      </c>
      <c r="K429" s="5" t="n">
        <f aca="false">Model!$B$4+Model!$B$5*G429+Model!$B$6*H429+Model!$B$7*I429+Model!$B$8*J429</f>
        <v>-0.860332752502532</v>
      </c>
      <c r="L429" s="6" t="n">
        <f aca="false">IF(F429=1,LN(M429),LN(1-M429))</f>
        <v>-1.21311503811837</v>
      </c>
      <c r="M429" s="6" t="n">
        <f aca="false">1/(1+EXP(-K429))</f>
        <v>0.297269828809644</v>
      </c>
    </row>
    <row r="430" customFormat="false" ht="15" hidden="false" customHeight="false" outlineLevel="0" collapsed="false">
      <c r="A430" s="4" t="n">
        <v>429</v>
      </c>
      <c r="B430" s="4" t="n">
        <v>10.4</v>
      </c>
      <c r="C430" s="4" t="n">
        <v>33</v>
      </c>
      <c r="D430" s="4" t="n">
        <v>0</v>
      </c>
      <c r="E430" s="4" t="n">
        <v>1</v>
      </c>
      <c r="F430" s="4" t="n">
        <v>0</v>
      </c>
      <c r="G430" s="5" t="n">
        <f aca="false">LOOKUP(B430,'WOE &amp; IV'!$B$5:$B$9,'WOE &amp; IV'!$H$5:$H$9)</f>
        <v>0.721515666459208</v>
      </c>
      <c r="H430" s="5" t="n">
        <f aca="false">LOOKUP(C430,'WOE &amp; IV'!$B$14:$B$18,'WOE &amp; IV'!$H$14:$H$18)</f>
        <v>-0.18579367675035</v>
      </c>
      <c r="I430" s="5" t="n">
        <f aca="false">LOOKUP(D430,'WOE &amp; IV'!$B$23:$B$26,'WOE &amp; IV'!$H$23:$H$26)</f>
        <v>0.552846198833581</v>
      </c>
      <c r="J430" s="5" t="n">
        <f aca="false">LOOKUP(E430,'WOE &amp; IV'!$B$31:$B$34,'WOE &amp; IV'!$H$31:$H$34)</f>
        <v>-0.102296734208726</v>
      </c>
      <c r="K430" s="5" t="n">
        <f aca="false">Model!$B$4+Model!$B$5*G430+Model!$B$6*H430+Model!$B$7*I430+Model!$B$8*J430</f>
        <v>-2.29192840900561</v>
      </c>
      <c r="L430" s="6" t="n">
        <f aca="false">IF(F430=1,LN(M430),LN(1-M430))</f>
        <v>-0.0962836756841385</v>
      </c>
      <c r="M430" s="6" t="n">
        <f aca="false">1/(1+EXP(-K430))</f>
        <v>0.0917936565331135</v>
      </c>
    </row>
    <row r="431" customFormat="false" ht="15" hidden="false" customHeight="false" outlineLevel="0" collapsed="false">
      <c r="A431" s="4" t="n">
        <v>430</v>
      </c>
      <c r="B431" s="4" t="n">
        <v>54.8</v>
      </c>
      <c r="C431" s="4" t="n">
        <v>15</v>
      </c>
      <c r="D431" s="4" t="n">
        <v>1</v>
      </c>
      <c r="E431" s="4" t="n">
        <v>2</v>
      </c>
      <c r="F431" s="4" t="n">
        <v>1</v>
      </c>
      <c r="G431" s="5" t="n">
        <f aca="false">LOOKUP(B431,'WOE &amp; IV'!$B$5:$B$9,'WOE &amp; IV'!$H$5:$H$9)</f>
        <v>0.218255430312074</v>
      </c>
      <c r="H431" s="5" t="n">
        <f aca="false">LOOKUP(C431,'WOE &amp; IV'!$B$14:$B$18,'WOE &amp; IV'!$H$14:$H$18)</f>
        <v>-0.498509425915863</v>
      </c>
      <c r="I431" s="5" t="n">
        <f aca="false">LOOKUP(D431,'WOE &amp; IV'!$B$23:$B$26,'WOE &amp; IV'!$H$23:$H$26)</f>
        <v>-0.479121632008246</v>
      </c>
      <c r="J431" s="5" t="n">
        <f aca="false">LOOKUP(E431,'WOE &amp; IV'!$B$31:$B$34,'WOE &amp; IV'!$H$31:$H$34)</f>
        <v>-0.0820085521567092</v>
      </c>
      <c r="K431" s="5" t="n">
        <f aca="false">Model!$B$4+Model!$B$5*G431+Model!$B$6*H431+Model!$B$7*I431+Model!$B$8*J431</f>
        <v>-0.0377818227336575</v>
      </c>
      <c r="L431" s="6" t="n">
        <f aca="false">IF(F431=1,LN(M431),LN(1-M431))</f>
        <v>-0.712216514581109</v>
      </c>
      <c r="M431" s="6" t="n">
        <f aca="false">1/(1+EXP(-K431))</f>
        <v>0.490555667745225</v>
      </c>
    </row>
    <row r="432" customFormat="false" ht="15" hidden="false" customHeight="false" outlineLevel="0" collapsed="false">
      <c r="A432" s="4" t="n">
        <v>431</v>
      </c>
      <c r="B432" s="4" t="n">
        <v>19</v>
      </c>
      <c r="C432" s="4" t="n">
        <v>316</v>
      </c>
      <c r="D432" s="4" t="n">
        <v>1</v>
      </c>
      <c r="E432" s="4" t="n">
        <v>1</v>
      </c>
      <c r="F432" s="4" t="n">
        <v>0</v>
      </c>
      <c r="G432" s="5" t="n">
        <f aca="false">LOOKUP(B432,'WOE &amp; IV'!$B$5:$B$9,'WOE &amp; IV'!$H$5:$H$9)</f>
        <v>0.721515666459208</v>
      </c>
      <c r="H432" s="5" t="n">
        <f aca="false">LOOKUP(C432,'WOE &amp; IV'!$B$14:$B$18,'WOE &amp; IV'!$H$14:$H$18)</f>
        <v>1.40669467736998</v>
      </c>
      <c r="I432" s="5" t="n">
        <f aca="false">LOOKUP(D432,'WOE &amp; IV'!$B$23:$B$26,'WOE &amp; IV'!$H$23:$H$26)</f>
        <v>-0.479121632008246</v>
      </c>
      <c r="J432" s="5" t="n">
        <f aca="false">LOOKUP(E432,'WOE &amp; IV'!$B$31:$B$34,'WOE &amp; IV'!$H$31:$H$34)</f>
        <v>-0.102296734208726</v>
      </c>
      <c r="K432" s="5" t="n">
        <f aca="false">Model!$B$4+Model!$B$5*G432+Model!$B$6*H432+Model!$B$7*I432+Model!$B$8*J432</f>
        <v>-3.23197548377017</v>
      </c>
      <c r="L432" s="6" t="n">
        <f aca="false">IF(F432=1,LN(M432),LN(1-M432))</f>
        <v>-0.0387200404607346</v>
      </c>
      <c r="M432" s="6" t="n">
        <f aca="false">1/(1+EXP(-K432))</f>
        <v>0.0379800018749621</v>
      </c>
    </row>
    <row r="433" customFormat="false" ht="15" hidden="false" customHeight="false" outlineLevel="0" collapsed="false">
      <c r="A433" s="4" t="n">
        <v>432</v>
      </c>
      <c r="B433" s="4" t="n">
        <v>56.9</v>
      </c>
      <c r="C433" s="4" t="n">
        <v>20</v>
      </c>
      <c r="D433" s="4" t="n">
        <v>0</v>
      </c>
      <c r="E433" s="4" t="n">
        <v>1</v>
      </c>
      <c r="F433" s="4" t="n">
        <v>0</v>
      </c>
      <c r="G433" s="5" t="n">
        <f aca="false">LOOKUP(B433,'WOE &amp; IV'!$B$5:$B$9,'WOE &amp; IV'!$H$5:$H$9)</f>
        <v>0.218255430312074</v>
      </c>
      <c r="H433" s="5" t="n">
        <f aca="false">LOOKUP(C433,'WOE &amp; IV'!$B$14:$B$18,'WOE &amp; IV'!$H$14:$H$18)</f>
        <v>-0.498509425915863</v>
      </c>
      <c r="I433" s="5" t="n">
        <f aca="false">LOOKUP(D433,'WOE &amp; IV'!$B$23:$B$26,'WOE &amp; IV'!$H$23:$H$26)</f>
        <v>0.552846198833581</v>
      </c>
      <c r="J433" s="5" t="n">
        <f aca="false">LOOKUP(E433,'WOE &amp; IV'!$B$31:$B$34,'WOE &amp; IV'!$H$31:$H$34)</f>
        <v>-0.102296734208726</v>
      </c>
      <c r="K433" s="5" t="n">
        <f aca="false">Model!$B$4+Model!$B$5*G433+Model!$B$6*H433+Model!$B$7*I433+Model!$B$8*J433</f>
        <v>-1.27943264098388</v>
      </c>
      <c r="L433" s="6" t="n">
        <f aca="false">IF(F433=1,LN(M433),LN(1-M433))</f>
        <v>-0.245448998593182</v>
      </c>
      <c r="M433" s="6" t="n">
        <f aca="false">1/(1+EXP(-K433))</f>
        <v>0.217646816109972</v>
      </c>
    </row>
    <row r="434" customFormat="false" ht="15" hidden="false" customHeight="false" outlineLevel="0" collapsed="false">
      <c r="A434" s="4" t="n">
        <v>433</v>
      </c>
      <c r="B434" s="4" t="n">
        <v>41.7</v>
      </c>
      <c r="C434" s="4" t="n">
        <v>256</v>
      </c>
      <c r="D434" s="4" t="n">
        <v>0</v>
      </c>
      <c r="E434" s="4" t="n">
        <v>1</v>
      </c>
      <c r="F434" s="4" t="n">
        <v>0</v>
      </c>
      <c r="G434" s="5" t="n">
        <f aca="false">LOOKUP(B434,'WOE &amp; IV'!$B$5:$B$9,'WOE &amp; IV'!$H$5:$H$9)</f>
        <v>0.218255430312074</v>
      </c>
      <c r="H434" s="5" t="n">
        <f aca="false">LOOKUP(C434,'WOE &amp; IV'!$B$14:$B$18,'WOE &amp; IV'!$H$14:$H$18)</f>
        <v>1.40669467736998</v>
      </c>
      <c r="I434" s="5" t="n">
        <f aca="false">LOOKUP(D434,'WOE &amp; IV'!$B$23:$B$26,'WOE &amp; IV'!$H$23:$H$26)</f>
        <v>0.552846198833581</v>
      </c>
      <c r="J434" s="5" t="n">
        <f aca="false">LOOKUP(E434,'WOE &amp; IV'!$B$31:$B$34,'WOE &amp; IV'!$H$31:$H$34)</f>
        <v>-0.102296734208726</v>
      </c>
      <c r="K434" s="5" t="n">
        <f aca="false">Model!$B$4+Model!$B$5*G434+Model!$B$6*H434+Model!$B$7*I434+Model!$B$8*J434</f>
        <v>-3.91833084444509</v>
      </c>
      <c r="L434" s="6" t="n">
        <f aca="false">IF(F434=1,LN(M434),LN(1-M434))</f>
        <v>-0.0196793258445781</v>
      </c>
      <c r="M434" s="6" t="n">
        <f aca="false">1/(1+EXP(-K434))</f>
        <v>0.019486951908296</v>
      </c>
    </row>
    <row r="435" customFormat="false" ht="15" hidden="false" customHeight="false" outlineLevel="0" collapsed="false">
      <c r="A435" s="4" t="n">
        <v>434</v>
      </c>
      <c r="B435" s="4" t="n">
        <v>0</v>
      </c>
      <c r="C435" s="4" t="n">
        <v>108</v>
      </c>
      <c r="D435" s="4" t="n">
        <v>0</v>
      </c>
      <c r="E435" s="4" t="n">
        <v>1</v>
      </c>
      <c r="F435" s="4" t="n">
        <v>0</v>
      </c>
      <c r="G435" s="5" t="n">
        <f aca="false">LOOKUP(B435,'WOE &amp; IV'!$B$5:$B$9,'WOE &amp; IV'!$H$5:$H$9)</f>
        <v>1.45548484153941</v>
      </c>
      <c r="H435" s="5" t="n">
        <f aca="false">LOOKUP(C435,'WOE &amp; IV'!$B$14:$B$18,'WOE &amp; IV'!$H$14:$H$18)</f>
        <v>-0.171825195660813</v>
      </c>
      <c r="I435" s="5" t="n">
        <f aca="false">LOOKUP(D435,'WOE &amp; IV'!$B$23:$B$26,'WOE &amp; IV'!$H$23:$H$26)</f>
        <v>0.552846198833581</v>
      </c>
      <c r="J435" s="5" t="n">
        <f aca="false">LOOKUP(E435,'WOE &amp; IV'!$B$31:$B$34,'WOE &amp; IV'!$H$31:$H$34)</f>
        <v>-0.102296734208726</v>
      </c>
      <c r="K435" s="5" t="n">
        <f aca="false">Model!$B$4+Model!$B$5*G435+Model!$B$6*H435+Model!$B$7*I435+Model!$B$8*J435</f>
        <v>-3.15622146651505</v>
      </c>
      <c r="L435" s="6" t="n">
        <f aca="false">IF(F435=1,LN(M435),LN(1-M435))</f>
        <v>-0.0417045023477744</v>
      </c>
      <c r="M435" s="6" t="n">
        <f aca="false">1/(1+EXP(-K435))</f>
        <v>0.0408468337907331</v>
      </c>
    </row>
    <row r="436" customFormat="false" ht="15" hidden="false" customHeight="false" outlineLevel="0" collapsed="false">
      <c r="A436" s="4" t="n">
        <v>435</v>
      </c>
      <c r="B436" s="4" t="n">
        <v>68.2</v>
      </c>
      <c r="C436" s="4" t="n">
        <v>122</v>
      </c>
      <c r="D436" s="4" t="n">
        <v>1</v>
      </c>
      <c r="E436" s="4" t="n">
        <v>0</v>
      </c>
      <c r="F436" s="4" t="n">
        <v>0</v>
      </c>
      <c r="G436" s="5" t="n">
        <f aca="false">LOOKUP(B436,'WOE &amp; IV'!$B$5:$B$9,'WOE &amp; IV'!$H$5:$H$9)</f>
        <v>-0.907531990639555</v>
      </c>
      <c r="H436" s="5" t="n">
        <f aca="false">LOOKUP(C436,'WOE &amp; IV'!$B$14:$B$18,'WOE &amp; IV'!$H$14:$H$18)</f>
        <v>0.149360747248786</v>
      </c>
      <c r="I436" s="5" t="n">
        <f aca="false">LOOKUP(D436,'WOE &amp; IV'!$B$23:$B$26,'WOE &amp; IV'!$H$23:$H$26)</f>
        <v>-0.479121632008246</v>
      </c>
      <c r="J436" s="5" t="n">
        <f aca="false">LOOKUP(E436,'WOE &amp; IV'!$B$31:$B$34,'WOE &amp; IV'!$H$31:$H$34)</f>
        <v>0.255618819166126</v>
      </c>
      <c r="K436" s="5" t="n">
        <f aca="false">Model!$B$4+Model!$B$5*G436+Model!$B$6*H436+Model!$B$7*I436+Model!$B$8*J436</f>
        <v>-0.0394988574991169</v>
      </c>
      <c r="L436" s="6" t="n">
        <f aca="false">IF(F436=1,LN(M436),LN(1-M436))</f>
        <v>-0.673592759102076</v>
      </c>
      <c r="M436" s="6" t="n">
        <f aca="false">1/(1+EXP(-K436))</f>
        <v>0.490126569269273</v>
      </c>
    </row>
    <row r="437" customFormat="false" ht="15" hidden="false" customHeight="false" outlineLevel="0" collapsed="false">
      <c r="A437" s="4" t="n">
        <v>436</v>
      </c>
      <c r="B437" s="4" t="n">
        <v>29.9</v>
      </c>
      <c r="C437" s="4" t="n">
        <v>116</v>
      </c>
      <c r="D437" s="4" t="n">
        <v>0</v>
      </c>
      <c r="E437" s="4" t="n">
        <v>1</v>
      </c>
      <c r="F437" s="4" t="n">
        <v>0</v>
      </c>
      <c r="G437" s="5" t="n">
        <f aca="false">LOOKUP(B437,'WOE &amp; IV'!$B$5:$B$9,'WOE &amp; IV'!$H$5:$H$9)</f>
        <v>0.721515666459208</v>
      </c>
      <c r="H437" s="5" t="n">
        <f aca="false">LOOKUP(C437,'WOE &amp; IV'!$B$14:$B$18,'WOE &amp; IV'!$H$14:$H$18)</f>
        <v>-0.171825195660813</v>
      </c>
      <c r="I437" s="5" t="n">
        <f aca="false">LOOKUP(D437,'WOE &amp; IV'!$B$23:$B$26,'WOE &amp; IV'!$H$23:$H$26)</f>
        <v>0.552846198833581</v>
      </c>
      <c r="J437" s="5" t="n">
        <f aca="false">LOOKUP(E437,'WOE &amp; IV'!$B$31:$B$34,'WOE &amp; IV'!$H$31:$H$34)</f>
        <v>-0.102296734208726</v>
      </c>
      <c r="K437" s="5" t="n">
        <f aca="false">Model!$B$4+Model!$B$5*G437+Model!$B$6*H437+Model!$B$7*I437+Model!$B$8*J437</f>
        <v>-2.31127615216273</v>
      </c>
      <c r="L437" s="6" t="n">
        <f aca="false">IF(F437=1,LN(M437),LN(1-M437))</f>
        <v>-0.0945231973885998</v>
      </c>
      <c r="M437" s="6" t="n">
        <f aca="false">1/(1+EXP(-K437))</f>
        <v>0.0901933707566932</v>
      </c>
    </row>
    <row r="438" customFormat="false" ht="15" hidden="false" customHeight="false" outlineLevel="0" collapsed="false">
      <c r="A438" s="4" t="n">
        <v>437</v>
      </c>
      <c r="B438" s="4" t="n">
        <v>31.7</v>
      </c>
      <c r="C438" s="4" t="n">
        <v>148</v>
      </c>
      <c r="D438" s="4" t="n">
        <v>1</v>
      </c>
      <c r="E438" s="4" t="n">
        <v>1</v>
      </c>
      <c r="F438" s="4" t="n">
        <v>1</v>
      </c>
      <c r="G438" s="5" t="n">
        <f aca="false">LOOKUP(B438,'WOE &amp; IV'!$B$5:$B$9,'WOE &amp; IV'!$H$5:$H$9)</f>
        <v>0.218255430312074</v>
      </c>
      <c r="H438" s="5" t="n">
        <f aca="false">LOOKUP(C438,'WOE &amp; IV'!$B$14:$B$18,'WOE &amp; IV'!$H$14:$H$18)</f>
        <v>0.149360747248786</v>
      </c>
      <c r="I438" s="5" t="n">
        <f aca="false">LOOKUP(D438,'WOE &amp; IV'!$B$23:$B$26,'WOE &amp; IV'!$H$23:$H$26)</f>
        <v>-0.479121632008246</v>
      </c>
      <c r="J438" s="5" t="n">
        <f aca="false">LOOKUP(E438,'WOE &amp; IV'!$B$31:$B$34,'WOE &amp; IV'!$H$31:$H$34)</f>
        <v>-0.102296734208726</v>
      </c>
      <c r="K438" s="5" t="n">
        <f aca="false">Model!$B$4+Model!$B$5*G438+Model!$B$6*H438+Model!$B$7*I438+Model!$B$8*J438</f>
        <v>-0.911089073306731</v>
      </c>
      <c r="L438" s="6" t="n">
        <f aca="false">IF(F438=1,LN(M438),LN(1-M438))</f>
        <v>-1.24905026108437</v>
      </c>
      <c r="M438" s="6" t="n">
        <f aca="false">1/(1+EXP(-K438))</f>
        <v>0.286777030870436</v>
      </c>
    </row>
    <row r="439" customFormat="false" ht="15" hidden="false" customHeight="false" outlineLevel="0" collapsed="false">
      <c r="A439" s="4" t="n">
        <v>438</v>
      </c>
      <c r="B439" s="4" t="n">
        <v>18.3</v>
      </c>
      <c r="C439" s="4" t="n">
        <v>51</v>
      </c>
      <c r="D439" s="4" t="n">
        <v>1</v>
      </c>
      <c r="E439" s="4" t="n">
        <v>0</v>
      </c>
      <c r="F439" s="4" t="n">
        <v>0</v>
      </c>
      <c r="G439" s="5" t="n">
        <f aca="false">LOOKUP(B439,'WOE &amp; IV'!$B$5:$B$9,'WOE &amp; IV'!$H$5:$H$9)</f>
        <v>0.721515666459208</v>
      </c>
      <c r="H439" s="5" t="n">
        <f aca="false">LOOKUP(C439,'WOE &amp; IV'!$B$14:$B$18,'WOE &amp; IV'!$H$14:$H$18)</f>
        <v>-0.18579367675035</v>
      </c>
      <c r="I439" s="5" t="n">
        <f aca="false">LOOKUP(D439,'WOE &amp; IV'!$B$23:$B$26,'WOE &amp; IV'!$H$23:$H$26)</f>
        <v>-0.479121632008246</v>
      </c>
      <c r="J439" s="5" t="n">
        <f aca="false">LOOKUP(E439,'WOE &amp; IV'!$B$31:$B$34,'WOE &amp; IV'!$H$31:$H$34)</f>
        <v>0.255618819166126</v>
      </c>
      <c r="K439" s="5" t="n">
        <f aca="false">Model!$B$4+Model!$B$5*G439+Model!$B$6*H439+Model!$B$7*I439+Model!$B$8*J439</f>
        <v>-1.45063612767001</v>
      </c>
      <c r="L439" s="6" t="n">
        <f aca="false">IF(F439=1,LN(M439),LN(1-M439))</f>
        <v>-0.21060213055084</v>
      </c>
      <c r="M439" s="6" t="n">
        <f aca="false">1/(1+EXP(-K439))</f>
        <v>0.189903684654631</v>
      </c>
    </row>
    <row r="440" customFormat="false" ht="15" hidden="false" customHeight="false" outlineLevel="0" collapsed="false">
      <c r="A440" s="4" t="n">
        <v>439</v>
      </c>
      <c r="B440" s="4" t="n">
        <v>28.6</v>
      </c>
      <c r="C440" s="4" t="n">
        <v>9</v>
      </c>
      <c r="D440" s="4" t="n">
        <v>0</v>
      </c>
      <c r="E440" s="4" t="n">
        <v>1</v>
      </c>
      <c r="F440" s="4" t="n">
        <v>0</v>
      </c>
      <c r="G440" s="5" t="n">
        <f aca="false">LOOKUP(B440,'WOE &amp; IV'!$B$5:$B$9,'WOE &amp; IV'!$H$5:$H$9)</f>
        <v>0.721515666459208</v>
      </c>
      <c r="H440" s="5" t="n">
        <f aca="false">LOOKUP(C440,'WOE &amp; IV'!$B$14:$B$18,'WOE &amp; IV'!$H$14:$H$18)</f>
        <v>-0.498509425915863</v>
      </c>
      <c r="I440" s="5" t="n">
        <f aca="false">LOOKUP(D440,'WOE &amp; IV'!$B$23:$B$26,'WOE &amp; IV'!$H$23:$H$26)</f>
        <v>0.552846198833581</v>
      </c>
      <c r="J440" s="5" t="n">
        <f aca="false">LOOKUP(E440,'WOE &amp; IV'!$B$31:$B$34,'WOE &amp; IV'!$H$31:$H$34)</f>
        <v>-0.102296734208726</v>
      </c>
      <c r="K440" s="5" t="n">
        <f aca="false">Model!$B$4+Model!$B$5*G440+Model!$B$6*H440+Model!$B$7*I440+Model!$B$8*J440</f>
        <v>-1.85878582483646</v>
      </c>
      <c r="L440" s="6" t="n">
        <f aca="false">IF(F440=1,LN(M440),LN(1-M440))</f>
        <v>-0.144846177462441</v>
      </c>
      <c r="M440" s="6" t="n">
        <f aca="false">1/(1+EXP(-K440))</f>
        <v>0.134844636730755</v>
      </c>
    </row>
    <row r="441" customFormat="false" ht="15" hidden="false" customHeight="false" outlineLevel="0" collapsed="false">
      <c r="A441" s="4" t="n">
        <v>440</v>
      </c>
      <c r="B441" s="4" t="n">
        <v>55.7</v>
      </c>
      <c r="C441" s="4" t="n">
        <v>61</v>
      </c>
      <c r="D441" s="4" t="n">
        <v>0</v>
      </c>
      <c r="E441" s="4" t="n">
        <v>3</v>
      </c>
      <c r="F441" s="4" t="n">
        <v>1</v>
      </c>
      <c r="G441" s="5" t="n">
        <f aca="false">LOOKUP(B441,'WOE &amp; IV'!$B$5:$B$9,'WOE &amp; IV'!$H$5:$H$9)</f>
        <v>0.218255430312074</v>
      </c>
      <c r="H441" s="5" t="n">
        <f aca="false">LOOKUP(C441,'WOE &amp; IV'!$B$14:$B$18,'WOE &amp; IV'!$H$14:$H$18)</f>
        <v>-0.171825195660813</v>
      </c>
      <c r="I441" s="5" t="n">
        <f aca="false">LOOKUP(D441,'WOE &amp; IV'!$B$23:$B$26,'WOE &amp; IV'!$H$23:$H$26)</f>
        <v>0.552846198833581</v>
      </c>
      <c r="J441" s="5" t="n">
        <f aca="false">LOOKUP(E441,'WOE &amp; IV'!$B$31:$B$34,'WOE &amp; IV'!$H$31:$H$34)</f>
        <v>-0.0820085521567092</v>
      </c>
      <c r="K441" s="5" t="n">
        <f aca="false">Model!$B$4+Model!$B$5*G441+Model!$B$6*H441+Model!$B$7*I441+Model!$B$8*J441</f>
        <v>-1.75598069458743</v>
      </c>
      <c r="L441" s="6" t="n">
        <f aca="false">IF(F441=1,LN(M441),LN(1-M441))</f>
        <v>-1.91532167252546</v>
      </c>
      <c r="M441" s="6" t="n">
        <f aca="false">1/(1+EXP(-K441))</f>
        <v>0.147294444388917</v>
      </c>
    </row>
    <row r="442" customFormat="false" ht="15" hidden="false" customHeight="false" outlineLevel="0" collapsed="false">
      <c r="A442" s="4" t="n">
        <v>441</v>
      </c>
      <c r="B442" s="4" t="n">
        <v>40.3</v>
      </c>
      <c r="C442" s="4" t="n">
        <v>139</v>
      </c>
      <c r="D442" s="4" t="n">
        <v>0</v>
      </c>
      <c r="E442" s="4" t="n">
        <v>2</v>
      </c>
      <c r="F442" s="4" t="n">
        <v>0</v>
      </c>
      <c r="G442" s="5" t="n">
        <f aca="false">LOOKUP(B442,'WOE &amp; IV'!$B$5:$B$9,'WOE &amp; IV'!$H$5:$H$9)</f>
        <v>0.218255430312074</v>
      </c>
      <c r="H442" s="5" t="n">
        <f aca="false">LOOKUP(C442,'WOE &amp; IV'!$B$14:$B$18,'WOE &amp; IV'!$H$14:$H$18)</f>
        <v>0.149360747248786</v>
      </c>
      <c r="I442" s="5" t="n">
        <f aca="false">LOOKUP(D442,'WOE &amp; IV'!$B$23:$B$26,'WOE &amp; IV'!$H$23:$H$26)</f>
        <v>0.552846198833581</v>
      </c>
      <c r="J442" s="5" t="n">
        <f aca="false">LOOKUP(E442,'WOE &amp; IV'!$B$31:$B$34,'WOE &amp; IV'!$H$31:$H$34)</f>
        <v>-0.0820085521567092</v>
      </c>
      <c r="K442" s="5" t="n">
        <f aca="false">Model!$B$4+Model!$B$5*G442+Model!$B$6*H442+Model!$B$7*I442+Model!$B$8*J442</f>
        <v>-2.20085534411151</v>
      </c>
      <c r="L442" s="6" t="n">
        <f aca="false">IF(F442=1,LN(M442),LN(1-M442))</f>
        <v>-0.104998031617279</v>
      </c>
      <c r="M442" s="6" t="n">
        <f aca="false">1/(1+EXP(-K442))</f>
        <v>0.0996737052287567</v>
      </c>
    </row>
    <row r="443" customFormat="false" ht="15" hidden="false" customHeight="false" outlineLevel="0" collapsed="false">
      <c r="A443" s="4" t="n">
        <v>442</v>
      </c>
      <c r="B443" s="4" t="n">
        <v>53.2</v>
      </c>
      <c r="C443" s="4" t="n">
        <v>38</v>
      </c>
      <c r="D443" s="4" t="n">
        <v>0</v>
      </c>
      <c r="E443" s="4" t="n">
        <v>1</v>
      </c>
      <c r="F443" s="4" t="n">
        <v>0</v>
      </c>
      <c r="G443" s="5" t="n">
        <f aca="false">LOOKUP(B443,'WOE &amp; IV'!$B$5:$B$9,'WOE &amp; IV'!$H$5:$H$9)</f>
        <v>0.218255430312074</v>
      </c>
      <c r="H443" s="5" t="n">
        <f aca="false">LOOKUP(C443,'WOE &amp; IV'!$B$14:$B$18,'WOE &amp; IV'!$H$14:$H$18)</f>
        <v>-0.18579367675035</v>
      </c>
      <c r="I443" s="5" t="n">
        <f aca="false">LOOKUP(D443,'WOE &amp; IV'!$B$23:$B$26,'WOE &amp; IV'!$H$23:$H$26)</f>
        <v>0.552846198833581</v>
      </c>
      <c r="J443" s="5" t="n">
        <f aca="false">LOOKUP(E443,'WOE &amp; IV'!$B$31:$B$34,'WOE &amp; IV'!$H$31:$H$34)</f>
        <v>-0.102296734208726</v>
      </c>
      <c r="K443" s="5" t="n">
        <f aca="false">Model!$B$4+Model!$B$5*G443+Model!$B$6*H443+Model!$B$7*I443+Model!$B$8*J443</f>
        <v>-1.71257522515303</v>
      </c>
      <c r="L443" s="6" t="n">
        <f aca="false">IF(F443=1,LN(M443),LN(1-M443))</f>
        <v>-0.165853890768698</v>
      </c>
      <c r="M443" s="6" t="n">
        <f aca="false">1/(1+EXP(-K443))</f>
        <v>0.152829995494673</v>
      </c>
    </row>
    <row r="444" customFormat="false" ht="15" hidden="false" customHeight="false" outlineLevel="0" collapsed="false">
      <c r="A444" s="4" t="n">
        <v>443</v>
      </c>
      <c r="B444" s="4" t="n">
        <v>54</v>
      </c>
      <c r="C444" s="4" t="n">
        <v>208</v>
      </c>
      <c r="D444" s="4" t="n">
        <v>1</v>
      </c>
      <c r="E444" s="4" t="n">
        <v>1</v>
      </c>
      <c r="F444" s="4" t="n">
        <v>0</v>
      </c>
      <c r="G444" s="5" t="n">
        <f aca="false">LOOKUP(B444,'WOE &amp; IV'!$B$5:$B$9,'WOE &amp; IV'!$H$5:$H$9)</f>
        <v>0.218255430312074</v>
      </c>
      <c r="H444" s="5" t="n">
        <f aca="false">LOOKUP(C444,'WOE &amp; IV'!$B$14:$B$18,'WOE &amp; IV'!$H$14:$H$18)</f>
        <v>0.149360747248786</v>
      </c>
      <c r="I444" s="5" t="n">
        <f aca="false">LOOKUP(D444,'WOE &amp; IV'!$B$23:$B$26,'WOE &amp; IV'!$H$23:$H$26)</f>
        <v>-0.479121632008246</v>
      </c>
      <c r="J444" s="5" t="n">
        <f aca="false">LOOKUP(E444,'WOE &amp; IV'!$B$31:$B$34,'WOE &amp; IV'!$H$31:$H$34)</f>
        <v>-0.102296734208726</v>
      </c>
      <c r="K444" s="5" t="n">
        <f aca="false">Model!$B$4+Model!$B$5*G444+Model!$B$6*H444+Model!$B$7*I444+Model!$B$8*J444</f>
        <v>-0.911089073306731</v>
      </c>
      <c r="L444" s="6" t="n">
        <f aca="false">IF(F444=1,LN(M444),LN(1-M444))</f>
        <v>-0.33796118777764</v>
      </c>
      <c r="M444" s="6" t="n">
        <f aca="false">1/(1+EXP(-K444))</f>
        <v>0.286777030870436</v>
      </c>
    </row>
    <row r="445" customFormat="false" ht="15" hidden="false" customHeight="false" outlineLevel="0" collapsed="false">
      <c r="A445" s="4" t="n">
        <v>444</v>
      </c>
      <c r="B445" s="4" t="n">
        <v>78</v>
      </c>
      <c r="C445" s="4" t="n">
        <v>90</v>
      </c>
      <c r="D445" s="4" t="n">
        <v>0</v>
      </c>
      <c r="E445" s="4" t="n">
        <v>0</v>
      </c>
      <c r="F445" s="4" t="n">
        <v>0</v>
      </c>
      <c r="G445" s="5" t="n">
        <f aca="false">LOOKUP(B445,'WOE &amp; IV'!$B$5:$B$9,'WOE &amp; IV'!$H$5:$H$9)</f>
        <v>-0.907531990639555</v>
      </c>
      <c r="H445" s="5" t="n">
        <f aca="false">LOOKUP(C445,'WOE &amp; IV'!$B$14:$B$18,'WOE &amp; IV'!$H$14:$H$18)</f>
        <v>-0.171825195660813</v>
      </c>
      <c r="I445" s="5" t="n">
        <f aca="false">LOOKUP(D445,'WOE &amp; IV'!$B$23:$B$26,'WOE &amp; IV'!$H$23:$H$26)</f>
        <v>0.552846198833581</v>
      </c>
      <c r="J445" s="5" t="n">
        <f aca="false">LOOKUP(E445,'WOE &amp; IV'!$B$31:$B$34,'WOE &amp; IV'!$H$31:$H$34)</f>
        <v>0.255618819166126</v>
      </c>
      <c r="K445" s="5" t="n">
        <f aca="false">Model!$B$4+Model!$B$5*G445+Model!$B$6*H445+Model!$B$7*I445+Model!$B$8*J445</f>
        <v>-0.860332752502532</v>
      </c>
      <c r="L445" s="6" t="n">
        <f aca="false">IF(F445=1,LN(M445),LN(1-M445))</f>
        <v>-0.352782285615836</v>
      </c>
      <c r="M445" s="6" t="n">
        <f aca="false">1/(1+EXP(-K445))</f>
        <v>0.297269828809644</v>
      </c>
    </row>
    <row r="446" customFormat="false" ht="15" hidden="false" customHeight="false" outlineLevel="0" collapsed="false">
      <c r="A446" s="4" t="n">
        <v>445</v>
      </c>
      <c r="B446" s="4" t="n">
        <v>36.4</v>
      </c>
      <c r="C446" s="4" t="n">
        <v>34</v>
      </c>
      <c r="D446" s="4" t="n">
        <v>0</v>
      </c>
      <c r="E446" s="4" t="n">
        <v>1</v>
      </c>
      <c r="F446" s="4" t="n">
        <v>0</v>
      </c>
      <c r="G446" s="5" t="n">
        <f aca="false">LOOKUP(B446,'WOE &amp; IV'!$B$5:$B$9,'WOE &amp; IV'!$H$5:$H$9)</f>
        <v>0.218255430312074</v>
      </c>
      <c r="H446" s="5" t="n">
        <f aca="false">LOOKUP(C446,'WOE &amp; IV'!$B$14:$B$18,'WOE &amp; IV'!$H$14:$H$18)</f>
        <v>-0.18579367675035</v>
      </c>
      <c r="I446" s="5" t="n">
        <f aca="false">LOOKUP(D446,'WOE &amp; IV'!$B$23:$B$26,'WOE &amp; IV'!$H$23:$H$26)</f>
        <v>0.552846198833581</v>
      </c>
      <c r="J446" s="5" t="n">
        <f aca="false">LOOKUP(E446,'WOE &amp; IV'!$B$31:$B$34,'WOE &amp; IV'!$H$31:$H$34)</f>
        <v>-0.102296734208726</v>
      </c>
      <c r="K446" s="5" t="n">
        <f aca="false">Model!$B$4+Model!$B$5*G446+Model!$B$6*H446+Model!$B$7*I446+Model!$B$8*J446</f>
        <v>-1.71257522515303</v>
      </c>
      <c r="L446" s="6" t="n">
        <f aca="false">IF(F446=1,LN(M446),LN(1-M446))</f>
        <v>-0.165853890768698</v>
      </c>
      <c r="M446" s="6" t="n">
        <f aca="false">1/(1+EXP(-K446))</f>
        <v>0.152829995494673</v>
      </c>
    </row>
    <row r="447" customFormat="false" ht="15" hidden="false" customHeight="false" outlineLevel="0" collapsed="false">
      <c r="A447" s="4" t="n">
        <v>446</v>
      </c>
      <c r="B447" s="4" t="n">
        <v>8.1</v>
      </c>
      <c r="C447" s="4" t="n">
        <v>112</v>
      </c>
      <c r="D447" s="4" t="n">
        <v>0</v>
      </c>
      <c r="E447" s="4" t="n">
        <v>0</v>
      </c>
      <c r="F447" s="4" t="n">
        <v>0</v>
      </c>
      <c r="G447" s="5" t="n">
        <f aca="false">LOOKUP(B447,'WOE &amp; IV'!$B$5:$B$9,'WOE &amp; IV'!$H$5:$H$9)</f>
        <v>1.45548484153941</v>
      </c>
      <c r="H447" s="5" t="n">
        <f aca="false">LOOKUP(C447,'WOE &amp; IV'!$B$14:$B$18,'WOE &amp; IV'!$H$14:$H$18)</f>
        <v>-0.171825195660813</v>
      </c>
      <c r="I447" s="5" t="n">
        <f aca="false">LOOKUP(D447,'WOE &amp; IV'!$B$23:$B$26,'WOE &amp; IV'!$H$23:$H$26)</f>
        <v>0.552846198833581</v>
      </c>
      <c r="J447" s="5" t="n">
        <f aca="false">LOOKUP(E447,'WOE &amp; IV'!$B$31:$B$34,'WOE &amp; IV'!$H$31:$H$34)</f>
        <v>0.255618819166126</v>
      </c>
      <c r="K447" s="5" t="n">
        <f aca="false">Model!$B$4+Model!$B$5*G447+Model!$B$6*H447+Model!$B$7*I447+Model!$B$8*J447</f>
        <v>-3.58063772970695</v>
      </c>
      <c r="L447" s="6" t="n">
        <f aca="false">IF(F447=1,LN(M447),LN(1-M447))</f>
        <v>-0.0274769539427571</v>
      </c>
      <c r="M447" s="6" t="n">
        <f aca="false">1/(1+EXP(-K447))</f>
        <v>0.0271028962625628</v>
      </c>
    </row>
    <row r="448" customFormat="false" ht="15" hidden="false" customHeight="false" outlineLevel="0" collapsed="false">
      <c r="A448" s="4" t="n">
        <v>447</v>
      </c>
      <c r="B448" s="4" t="n">
        <v>71.7</v>
      </c>
      <c r="C448" s="4" t="n">
        <v>138</v>
      </c>
      <c r="D448" s="4" t="n">
        <v>1</v>
      </c>
      <c r="E448" s="4" t="n">
        <v>0</v>
      </c>
      <c r="F448" s="4" t="n">
        <v>0</v>
      </c>
      <c r="G448" s="5" t="n">
        <f aca="false">LOOKUP(B448,'WOE &amp; IV'!$B$5:$B$9,'WOE &amp; IV'!$H$5:$H$9)</f>
        <v>-0.907531990639555</v>
      </c>
      <c r="H448" s="5" t="n">
        <f aca="false">LOOKUP(C448,'WOE &amp; IV'!$B$14:$B$18,'WOE &amp; IV'!$H$14:$H$18)</f>
        <v>0.149360747248786</v>
      </c>
      <c r="I448" s="5" t="n">
        <f aca="false">LOOKUP(D448,'WOE &amp; IV'!$B$23:$B$26,'WOE &amp; IV'!$H$23:$H$26)</f>
        <v>-0.479121632008246</v>
      </c>
      <c r="J448" s="5" t="n">
        <f aca="false">LOOKUP(E448,'WOE &amp; IV'!$B$31:$B$34,'WOE &amp; IV'!$H$31:$H$34)</f>
        <v>0.255618819166126</v>
      </c>
      <c r="K448" s="5" t="n">
        <f aca="false">Model!$B$4+Model!$B$5*G448+Model!$B$6*H448+Model!$B$7*I448+Model!$B$8*J448</f>
        <v>-0.0394988574991169</v>
      </c>
      <c r="L448" s="6" t="n">
        <f aca="false">IF(F448=1,LN(M448),LN(1-M448))</f>
        <v>-0.673592759102076</v>
      </c>
      <c r="M448" s="6" t="n">
        <f aca="false">1/(1+EXP(-K448))</f>
        <v>0.490126569269273</v>
      </c>
    </row>
    <row r="449" customFormat="false" ht="15" hidden="false" customHeight="false" outlineLevel="0" collapsed="false">
      <c r="A449" s="4" t="n">
        <v>448</v>
      </c>
      <c r="B449" s="4" t="n">
        <v>36.7</v>
      </c>
      <c r="C449" s="4" t="n">
        <v>145</v>
      </c>
      <c r="D449" s="4" t="n">
        <v>1</v>
      </c>
      <c r="E449" s="4" t="n">
        <v>0</v>
      </c>
      <c r="F449" s="4" t="n">
        <v>0</v>
      </c>
      <c r="G449" s="5" t="n">
        <f aca="false">LOOKUP(B449,'WOE &amp; IV'!$B$5:$B$9,'WOE &amp; IV'!$H$5:$H$9)</f>
        <v>0.218255430312074</v>
      </c>
      <c r="H449" s="5" t="n">
        <f aca="false">LOOKUP(C449,'WOE &amp; IV'!$B$14:$B$18,'WOE &amp; IV'!$H$14:$H$18)</f>
        <v>0.149360747248786</v>
      </c>
      <c r="I449" s="5" t="n">
        <f aca="false">LOOKUP(D449,'WOE &amp; IV'!$B$23:$B$26,'WOE &amp; IV'!$H$23:$H$26)</f>
        <v>-0.479121632008246</v>
      </c>
      <c r="J449" s="5" t="n">
        <f aca="false">LOOKUP(E449,'WOE &amp; IV'!$B$31:$B$34,'WOE &amp; IV'!$H$31:$H$34)</f>
        <v>0.255618819166126</v>
      </c>
      <c r="K449" s="5" t="n">
        <f aca="false">Model!$B$4+Model!$B$5*G449+Model!$B$6*H449+Model!$B$7*I449+Model!$B$8*J449</f>
        <v>-1.33550533649863</v>
      </c>
      <c r="L449" s="6" t="n">
        <f aca="false">IF(F449=1,LN(M449),LN(1-M449))</f>
        <v>-0.233509815948069</v>
      </c>
      <c r="M449" s="6" t="n">
        <f aca="false">1/(1+EXP(-K449))</f>
        <v>0.208250176073051</v>
      </c>
    </row>
    <row r="450" customFormat="false" ht="15" hidden="false" customHeight="false" outlineLevel="0" collapsed="false">
      <c r="A450" s="4" t="n">
        <v>449</v>
      </c>
      <c r="B450" s="4" t="n">
        <v>72.9</v>
      </c>
      <c r="C450" s="4" t="n">
        <v>202</v>
      </c>
      <c r="D450" s="4" t="n">
        <v>0</v>
      </c>
      <c r="E450" s="4" t="n">
        <v>1</v>
      </c>
      <c r="F450" s="4" t="n">
        <v>0</v>
      </c>
      <c r="G450" s="5" t="n">
        <f aca="false">LOOKUP(B450,'WOE &amp; IV'!$B$5:$B$9,'WOE &amp; IV'!$H$5:$H$9)</f>
        <v>-0.907531990639555</v>
      </c>
      <c r="H450" s="5" t="n">
        <f aca="false">LOOKUP(C450,'WOE &amp; IV'!$B$14:$B$18,'WOE &amp; IV'!$H$14:$H$18)</f>
        <v>0.149360747248786</v>
      </c>
      <c r="I450" s="5" t="n">
        <f aca="false">LOOKUP(D450,'WOE &amp; IV'!$B$23:$B$26,'WOE &amp; IV'!$H$23:$H$26)</f>
        <v>0.552846198833581</v>
      </c>
      <c r="J450" s="5" t="n">
        <f aca="false">LOOKUP(E450,'WOE &amp; IV'!$B$31:$B$34,'WOE &amp; IV'!$H$31:$H$34)</f>
        <v>-0.102296734208726</v>
      </c>
      <c r="K450" s="5" t="n">
        <f aca="false">Model!$B$4+Model!$B$5*G450+Model!$B$6*H450+Model!$B$7*I450+Model!$B$8*J450</f>
        <v>-0.880791138834718</v>
      </c>
      <c r="L450" s="6" t="n">
        <f aca="false">IF(F450=1,LN(M450),LN(1-M450))</f>
        <v>-0.346744220536505</v>
      </c>
      <c r="M450" s="6" t="n">
        <f aca="false">1/(1+EXP(-K450))</f>
        <v>0.293013862331912</v>
      </c>
    </row>
    <row r="451" customFormat="false" ht="15" hidden="false" customHeight="false" outlineLevel="0" collapsed="false">
      <c r="A451" s="4" t="n">
        <v>450</v>
      </c>
      <c r="B451" s="4" t="n">
        <v>54.6</v>
      </c>
      <c r="C451" s="4" t="n">
        <v>24</v>
      </c>
      <c r="D451" s="4" t="n">
        <v>0</v>
      </c>
      <c r="E451" s="4" t="n">
        <v>2</v>
      </c>
      <c r="F451" s="4" t="n">
        <v>0</v>
      </c>
      <c r="G451" s="5" t="n">
        <f aca="false">LOOKUP(B451,'WOE &amp; IV'!$B$5:$B$9,'WOE &amp; IV'!$H$5:$H$9)</f>
        <v>0.218255430312074</v>
      </c>
      <c r="H451" s="5" t="n">
        <f aca="false">LOOKUP(C451,'WOE &amp; IV'!$B$14:$B$18,'WOE &amp; IV'!$H$14:$H$18)</f>
        <v>-0.18579367675035</v>
      </c>
      <c r="I451" s="5" t="n">
        <f aca="false">LOOKUP(D451,'WOE &amp; IV'!$B$23:$B$26,'WOE &amp; IV'!$H$23:$H$26)</f>
        <v>0.552846198833581</v>
      </c>
      <c r="J451" s="5" t="n">
        <f aca="false">LOOKUP(E451,'WOE &amp; IV'!$B$31:$B$34,'WOE &amp; IV'!$H$31:$H$34)</f>
        <v>-0.0820085521567092</v>
      </c>
      <c r="K451" s="5" t="n">
        <f aca="false">Model!$B$4+Model!$B$5*G451+Model!$B$6*H451+Model!$B$7*I451+Model!$B$8*J451</f>
        <v>-1.73663295143031</v>
      </c>
      <c r="L451" s="6" t="n">
        <f aca="false">IF(F451=1,LN(M451),LN(1-M451))</f>
        <v>-0.162214408165028</v>
      </c>
      <c r="M451" s="6" t="n">
        <f aca="false">1/(1+EXP(-K451))</f>
        <v>0.149741117451537</v>
      </c>
    </row>
    <row r="452" customFormat="false" ht="15" hidden="false" customHeight="false" outlineLevel="0" collapsed="false">
      <c r="A452" s="4" t="n">
        <v>451</v>
      </c>
      <c r="B452" s="4" t="n">
        <v>41.7</v>
      </c>
      <c r="C452" s="4" t="n">
        <v>202</v>
      </c>
      <c r="D452" s="4" t="n">
        <v>0</v>
      </c>
      <c r="E452" s="4" t="n">
        <v>0</v>
      </c>
      <c r="F452" s="4" t="n">
        <v>0</v>
      </c>
      <c r="G452" s="5" t="n">
        <f aca="false">LOOKUP(B452,'WOE &amp; IV'!$B$5:$B$9,'WOE &amp; IV'!$H$5:$H$9)</f>
        <v>0.218255430312074</v>
      </c>
      <c r="H452" s="5" t="n">
        <f aca="false">LOOKUP(C452,'WOE &amp; IV'!$B$14:$B$18,'WOE &amp; IV'!$H$14:$H$18)</f>
        <v>0.149360747248786</v>
      </c>
      <c r="I452" s="5" t="n">
        <f aca="false">LOOKUP(D452,'WOE &amp; IV'!$B$23:$B$26,'WOE &amp; IV'!$H$23:$H$26)</f>
        <v>0.552846198833581</v>
      </c>
      <c r="J452" s="5" t="n">
        <f aca="false">LOOKUP(E452,'WOE &amp; IV'!$B$31:$B$34,'WOE &amp; IV'!$H$31:$H$34)</f>
        <v>0.255618819166126</v>
      </c>
      <c r="K452" s="5" t="n">
        <f aca="false">Model!$B$4+Model!$B$5*G452+Model!$B$6*H452+Model!$B$7*I452+Model!$B$8*J452</f>
        <v>-2.60121388102613</v>
      </c>
      <c r="L452" s="6" t="n">
        <f aca="false">IF(F452=1,LN(M452),LN(1-M452))</f>
        <v>-0.0715608135507159</v>
      </c>
      <c r="M452" s="6" t="n">
        <f aca="false">1/(1+EXP(-K452))</f>
        <v>0.0690603378729707</v>
      </c>
    </row>
    <row r="453" customFormat="false" ht="15" hidden="false" customHeight="false" outlineLevel="0" collapsed="false">
      <c r="A453" s="4" t="n">
        <v>452</v>
      </c>
      <c r="B453" s="4" t="n">
        <v>53.7</v>
      </c>
      <c r="C453" s="4" t="n">
        <v>215</v>
      </c>
      <c r="D453" s="4" t="n">
        <v>1</v>
      </c>
      <c r="E453" s="4" t="n">
        <v>2</v>
      </c>
      <c r="F453" s="4" t="n">
        <v>1</v>
      </c>
      <c r="G453" s="5" t="n">
        <f aca="false">LOOKUP(B453,'WOE &amp; IV'!$B$5:$B$9,'WOE &amp; IV'!$H$5:$H$9)</f>
        <v>0.218255430312074</v>
      </c>
      <c r="H453" s="5" t="n">
        <f aca="false">LOOKUP(C453,'WOE &amp; IV'!$B$14:$B$18,'WOE &amp; IV'!$H$14:$H$18)</f>
        <v>0.149360747248786</v>
      </c>
      <c r="I453" s="5" t="n">
        <f aca="false">LOOKUP(D453,'WOE &amp; IV'!$B$23:$B$26,'WOE &amp; IV'!$H$23:$H$26)</f>
        <v>-0.479121632008246</v>
      </c>
      <c r="J453" s="5" t="n">
        <f aca="false">LOOKUP(E453,'WOE &amp; IV'!$B$31:$B$34,'WOE &amp; IV'!$H$31:$H$34)</f>
        <v>-0.0820085521567092</v>
      </c>
      <c r="K453" s="5" t="n">
        <f aca="false">Model!$B$4+Model!$B$5*G453+Model!$B$6*H453+Model!$B$7*I453+Model!$B$8*J453</f>
        <v>-0.935146799584013</v>
      </c>
      <c r="L453" s="6" t="n">
        <f aca="false">IF(F453=1,LN(M453),LN(1-M453))</f>
        <v>-1.26626777106283</v>
      </c>
      <c r="M453" s="6" t="n">
        <f aca="false">1/(1+EXP(-K453))</f>
        <v>0.281881708045895</v>
      </c>
    </row>
    <row r="454" customFormat="false" ht="15" hidden="false" customHeight="false" outlineLevel="0" collapsed="false">
      <c r="A454" s="4" t="n">
        <v>453</v>
      </c>
      <c r="B454" s="4" t="n">
        <v>93.8</v>
      </c>
      <c r="C454" s="4" t="n">
        <v>33</v>
      </c>
      <c r="D454" s="4" t="n">
        <v>0</v>
      </c>
      <c r="E454" s="4" t="n">
        <v>0</v>
      </c>
      <c r="F454" s="4" t="n">
        <v>1</v>
      </c>
      <c r="G454" s="5" t="n">
        <f aca="false">LOOKUP(B454,'WOE &amp; IV'!$B$5:$B$9,'WOE &amp; IV'!$H$5:$H$9)</f>
        <v>-1.34136085834593</v>
      </c>
      <c r="H454" s="5" t="n">
        <f aca="false">LOOKUP(C454,'WOE &amp; IV'!$B$14:$B$18,'WOE &amp; IV'!$H$14:$H$18)</f>
        <v>-0.18579367675035</v>
      </c>
      <c r="I454" s="5" t="n">
        <f aca="false">LOOKUP(D454,'WOE &amp; IV'!$B$23:$B$26,'WOE &amp; IV'!$H$23:$H$26)</f>
        <v>0.552846198833581</v>
      </c>
      <c r="J454" s="5" t="n">
        <f aca="false">LOOKUP(E454,'WOE &amp; IV'!$B$31:$B$34,'WOE &amp; IV'!$H$31:$H$34)</f>
        <v>0.255618819166126</v>
      </c>
      <c r="K454" s="5" t="n">
        <f aca="false">Model!$B$4+Model!$B$5*G454+Model!$B$6*H454+Model!$B$7*I454+Model!$B$8*J454</f>
        <v>-0.341561216841832</v>
      </c>
      <c r="L454" s="6" t="n">
        <f aca="false">IF(F454=1,LN(M454),LN(1-M454))</f>
        <v>-0.878440455548667</v>
      </c>
      <c r="M454" s="6" t="n">
        <f aca="false">1/(1+EXP(-K454))</f>
        <v>0.415430288745445</v>
      </c>
    </row>
    <row r="455" customFormat="false" ht="15" hidden="false" customHeight="false" outlineLevel="0" collapsed="false">
      <c r="A455" s="4" t="n">
        <v>454</v>
      </c>
      <c r="B455" s="4" t="n">
        <v>96.9</v>
      </c>
      <c r="C455" s="4" t="n">
        <v>40</v>
      </c>
      <c r="D455" s="4" t="n">
        <v>1</v>
      </c>
      <c r="E455" s="4" t="n">
        <v>1</v>
      </c>
      <c r="F455" s="4" t="n">
        <v>1</v>
      </c>
      <c r="G455" s="5" t="n">
        <f aca="false">LOOKUP(B455,'WOE &amp; IV'!$B$5:$B$9,'WOE &amp; IV'!$H$5:$H$9)</f>
        <v>-1.34136085834593</v>
      </c>
      <c r="H455" s="5" t="n">
        <f aca="false">LOOKUP(C455,'WOE &amp; IV'!$B$14:$B$18,'WOE &amp; IV'!$H$14:$H$18)</f>
        <v>-0.18579367675035</v>
      </c>
      <c r="I455" s="5" t="n">
        <f aca="false">LOOKUP(D455,'WOE &amp; IV'!$B$23:$B$26,'WOE &amp; IV'!$H$23:$H$26)</f>
        <v>-0.479121632008246</v>
      </c>
      <c r="J455" s="5" t="n">
        <f aca="false">LOOKUP(E455,'WOE &amp; IV'!$B$31:$B$34,'WOE &amp; IV'!$H$31:$H$34)</f>
        <v>-0.102296734208726</v>
      </c>
      <c r="K455" s="5" t="n">
        <f aca="false">Model!$B$4+Model!$B$5*G455+Model!$B$6*H455+Model!$B$7*I455+Model!$B$8*J455</f>
        <v>1.34856359087757</v>
      </c>
      <c r="L455" s="6" t="n">
        <f aca="false">IF(F455=1,LN(M455),LN(1-M455))</f>
        <v>-0.230804454151266</v>
      </c>
      <c r="M455" s="6" t="n">
        <f aca="false">1/(1+EXP(-K455))</f>
        <v>0.793894693669367</v>
      </c>
    </row>
    <row r="456" customFormat="false" ht="15" hidden="false" customHeight="false" outlineLevel="0" collapsed="false">
      <c r="A456" s="4" t="n">
        <v>455</v>
      </c>
      <c r="B456" s="4" t="n">
        <v>46.7</v>
      </c>
      <c r="C456" s="4" t="n">
        <v>168</v>
      </c>
      <c r="D456" s="4" t="n">
        <v>3</v>
      </c>
      <c r="E456" s="4" t="n">
        <v>1</v>
      </c>
      <c r="F456" s="4" t="n">
        <v>1</v>
      </c>
      <c r="G456" s="5" t="n">
        <f aca="false">LOOKUP(B456,'WOE &amp; IV'!$B$5:$B$9,'WOE &amp; IV'!$H$5:$H$9)</f>
        <v>0.218255430312074</v>
      </c>
      <c r="H456" s="5" t="n">
        <f aca="false">LOOKUP(C456,'WOE &amp; IV'!$B$14:$B$18,'WOE &amp; IV'!$H$14:$H$18)</f>
        <v>0.149360747248786</v>
      </c>
      <c r="I456" s="5" t="n">
        <f aca="false">LOOKUP(D456,'WOE &amp; IV'!$B$23:$B$26,'WOE &amp; IV'!$H$23:$H$26)</f>
        <v>-2.32585984024662</v>
      </c>
      <c r="J456" s="5" t="n">
        <f aca="false">LOOKUP(E456,'WOE &amp; IV'!$B$31:$B$34,'WOE &amp; IV'!$H$31:$H$34)</f>
        <v>-0.102296734208726</v>
      </c>
      <c r="K456" s="5" t="n">
        <f aca="false">Model!$B$4+Model!$B$5*G456+Model!$B$6*H456+Model!$B$7*I456+Model!$B$8*J456</f>
        <v>1.35393533909764</v>
      </c>
      <c r="L456" s="6" t="n">
        <f aca="false">IF(F456=1,LN(M456),LN(1-M456))</f>
        <v>-0.22969966662262</v>
      </c>
      <c r="M456" s="6" t="n">
        <f aca="false">1/(1+EXP(-K456))</f>
        <v>0.794772263300724</v>
      </c>
    </row>
    <row r="457" customFormat="false" ht="15" hidden="false" customHeight="false" outlineLevel="0" collapsed="false">
      <c r="A457" s="4" t="n">
        <v>456</v>
      </c>
      <c r="B457" s="4" t="n">
        <v>49</v>
      </c>
      <c r="C457" s="4" t="n">
        <v>72</v>
      </c>
      <c r="D457" s="4" t="n">
        <v>1</v>
      </c>
      <c r="E457" s="4" t="n">
        <v>1</v>
      </c>
      <c r="F457" s="4" t="n">
        <v>0</v>
      </c>
      <c r="G457" s="5" t="n">
        <f aca="false">LOOKUP(B457,'WOE &amp; IV'!$B$5:$B$9,'WOE &amp; IV'!$H$5:$H$9)</f>
        <v>0.218255430312074</v>
      </c>
      <c r="H457" s="5" t="n">
        <f aca="false">LOOKUP(C457,'WOE &amp; IV'!$B$14:$B$18,'WOE &amp; IV'!$H$14:$H$18)</f>
        <v>-0.171825195660813</v>
      </c>
      <c r="I457" s="5" t="n">
        <f aca="false">LOOKUP(D457,'WOE &amp; IV'!$B$23:$B$26,'WOE &amp; IV'!$H$23:$H$26)</f>
        <v>-0.479121632008246</v>
      </c>
      <c r="J457" s="5" t="n">
        <f aca="false">LOOKUP(E457,'WOE &amp; IV'!$B$31:$B$34,'WOE &amp; IV'!$H$31:$H$34)</f>
        <v>-0.102296734208726</v>
      </c>
      <c r="K457" s="5" t="n">
        <f aca="false">Model!$B$4+Model!$B$5*G457+Model!$B$6*H457+Model!$B$7*I457+Model!$B$8*J457</f>
        <v>-0.466214423782645</v>
      </c>
      <c r="L457" s="6" t="n">
        <f aca="false">IF(F457=1,LN(M457),LN(1-M457))</f>
        <v>-0.486966902173525</v>
      </c>
      <c r="M457" s="6" t="n">
        <f aca="false">1/(1+EXP(-K457))</f>
        <v>0.385512629195571</v>
      </c>
    </row>
    <row r="458" customFormat="false" ht="15" hidden="false" customHeight="false" outlineLevel="0" collapsed="false">
      <c r="A458" s="4" t="n">
        <v>457</v>
      </c>
      <c r="B458" s="4" t="n">
        <v>71.9</v>
      </c>
      <c r="C458" s="4" t="n">
        <v>237</v>
      </c>
      <c r="D458" s="4" t="n">
        <v>1</v>
      </c>
      <c r="E458" s="4" t="n">
        <v>0</v>
      </c>
      <c r="F458" s="4" t="n">
        <v>0</v>
      </c>
      <c r="G458" s="5" t="n">
        <f aca="false">LOOKUP(B458,'WOE &amp; IV'!$B$5:$B$9,'WOE &amp; IV'!$H$5:$H$9)</f>
        <v>-0.907531990639555</v>
      </c>
      <c r="H458" s="5" t="n">
        <f aca="false">LOOKUP(C458,'WOE &amp; IV'!$B$14:$B$18,'WOE &amp; IV'!$H$14:$H$18)</f>
        <v>0.149360747248786</v>
      </c>
      <c r="I458" s="5" t="n">
        <f aca="false">LOOKUP(D458,'WOE &amp; IV'!$B$23:$B$26,'WOE &amp; IV'!$H$23:$H$26)</f>
        <v>-0.479121632008246</v>
      </c>
      <c r="J458" s="5" t="n">
        <f aca="false">LOOKUP(E458,'WOE &amp; IV'!$B$31:$B$34,'WOE &amp; IV'!$H$31:$H$34)</f>
        <v>0.255618819166126</v>
      </c>
      <c r="K458" s="5" t="n">
        <f aca="false">Model!$B$4+Model!$B$5*G458+Model!$B$6*H458+Model!$B$7*I458+Model!$B$8*J458</f>
        <v>-0.0394988574991169</v>
      </c>
      <c r="L458" s="6" t="n">
        <f aca="false">IF(F458=1,LN(M458),LN(1-M458))</f>
        <v>-0.673592759102076</v>
      </c>
      <c r="M458" s="6" t="n">
        <f aca="false">1/(1+EXP(-K458))</f>
        <v>0.490126569269273</v>
      </c>
    </row>
    <row r="459" customFormat="false" ht="15" hidden="false" customHeight="false" outlineLevel="0" collapsed="false">
      <c r="A459" s="4" t="n">
        <v>458</v>
      </c>
      <c r="B459" s="4" t="n">
        <v>23.9</v>
      </c>
      <c r="C459" s="4" t="n">
        <v>283</v>
      </c>
      <c r="D459" s="4" t="n">
        <v>2</v>
      </c>
      <c r="E459" s="4" t="n">
        <v>0</v>
      </c>
      <c r="F459" s="4" t="n">
        <v>0</v>
      </c>
      <c r="G459" s="5" t="n">
        <f aca="false">LOOKUP(B459,'WOE &amp; IV'!$B$5:$B$9,'WOE &amp; IV'!$H$5:$H$9)</f>
        <v>0.721515666459208</v>
      </c>
      <c r="H459" s="5" t="n">
        <f aca="false">LOOKUP(C459,'WOE &amp; IV'!$B$14:$B$18,'WOE &amp; IV'!$H$14:$H$18)</f>
        <v>1.40669467736998</v>
      </c>
      <c r="I459" s="5" t="n">
        <f aca="false">LOOKUP(D459,'WOE &amp; IV'!$B$23:$B$26,'WOE &amp; IV'!$H$23:$H$26)</f>
        <v>-1.2525653595628</v>
      </c>
      <c r="J459" s="5" t="n">
        <f aca="false">LOOKUP(E459,'WOE &amp; IV'!$B$31:$B$34,'WOE &amp; IV'!$H$31:$H$34)</f>
        <v>0.255618819166126</v>
      </c>
      <c r="K459" s="5" t="n">
        <f aca="false">Model!$B$4+Model!$B$5*G459+Model!$B$6*H459+Model!$B$7*I459+Model!$B$8*J459</f>
        <v>-2.70776301511641</v>
      </c>
      <c r="L459" s="6" t="n">
        <f aca="false">IF(F459=1,LN(M459),LN(1-M459))</f>
        <v>-0.0645564726781688</v>
      </c>
      <c r="M459" s="6" t="n">
        <f aca="false">1/(1+EXP(-K459))</f>
        <v>0.0625168294182529</v>
      </c>
    </row>
    <row r="460" customFormat="false" ht="15" hidden="false" customHeight="false" outlineLevel="0" collapsed="false">
      <c r="A460" s="4" t="n">
        <v>459</v>
      </c>
      <c r="B460" s="4" t="n">
        <v>53.3</v>
      </c>
      <c r="C460" s="4" t="n">
        <v>34</v>
      </c>
      <c r="D460" s="4" t="n">
        <v>2</v>
      </c>
      <c r="E460" s="4" t="n">
        <v>1</v>
      </c>
      <c r="F460" s="4" t="n">
        <v>1</v>
      </c>
      <c r="G460" s="5" t="n">
        <f aca="false">LOOKUP(B460,'WOE &amp; IV'!$B$5:$B$9,'WOE &amp; IV'!$H$5:$H$9)</f>
        <v>0.218255430312074</v>
      </c>
      <c r="H460" s="5" t="n">
        <f aca="false">LOOKUP(C460,'WOE &amp; IV'!$B$14:$B$18,'WOE &amp; IV'!$H$14:$H$18)</f>
        <v>-0.18579367675035</v>
      </c>
      <c r="I460" s="5" t="n">
        <f aca="false">LOOKUP(D460,'WOE &amp; IV'!$B$23:$B$26,'WOE &amp; IV'!$H$23:$H$26)</f>
        <v>-1.2525653595628</v>
      </c>
      <c r="J460" s="5" t="n">
        <f aca="false">LOOKUP(E460,'WOE &amp; IV'!$B$31:$B$34,'WOE &amp; IV'!$H$31:$H$34)</f>
        <v>-0.102296734208726</v>
      </c>
      <c r="K460" s="5" t="n">
        <f aca="false">Model!$B$4+Model!$B$5*G460+Model!$B$6*H460+Model!$B$7*I460+Model!$B$8*J460</f>
        <v>0.501762051220134</v>
      </c>
      <c r="L460" s="6" t="n">
        <f aca="false">IF(F460=1,LN(M460),LN(1-M460))</f>
        <v>-0.473412102954123</v>
      </c>
      <c r="M460" s="6" t="n">
        <f aca="false">1/(1+EXP(-K460))</f>
        <v>0.622873330339985</v>
      </c>
    </row>
    <row r="461" customFormat="false" ht="15" hidden="false" customHeight="false" outlineLevel="0" collapsed="false">
      <c r="A461" s="4" t="n">
        <v>460</v>
      </c>
      <c r="B461" s="4" t="n">
        <v>44.4</v>
      </c>
      <c r="C461" s="4" t="n">
        <v>50</v>
      </c>
      <c r="D461" s="4" t="n">
        <v>0</v>
      </c>
      <c r="E461" s="4" t="n">
        <v>0</v>
      </c>
      <c r="F461" s="4" t="n">
        <v>0</v>
      </c>
      <c r="G461" s="5" t="n">
        <f aca="false">LOOKUP(B461,'WOE &amp; IV'!$B$5:$B$9,'WOE &amp; IV'!$H$5:$H$9)</f>
        <v>0.218255430312074</v>
      </c>
      <c r="H461" s="5" t="n">
        <f aca="false">LOOKUP(C461,'WOE &amp; IV'!$B$14:$B$18,'WOE &amp; IV'!$H$14:$H$18)</f>
        <v>-0.18579367675035</v>
      </c>
      <c r="I461" s="5" t="n">
        <f aca="false">LOOKUP(D461,'WOE &amp; IV'!$B$23:$B$26,'WOE &amp; IV'!$H$23:$H$26)</f>
        <v>0.552846198833581</v>
      </c>
      <c r="J461" s="5" t="n">
        <f aca="false">LOOKUP(E461,'WOE &amp; IV'!$B$31:$B$34,'WOE &amp; IV'!$H$31:$H$34)</f>
        <v>0.255618819166126</v>
      </c>
      <c r="K461" s="5" t="n">
        <f aca="false">Model!$B$4+Model!$B$5*G461+Model!$B$6*H461+Model!$B$7*I461+Model!$B$8*J461</f>
        <v>-2.13699148834493</v>
      </c>
      <c r="L461" s="6" t="n">
        <f aca="false">IF(F461=1,LN(M461),LN(1-M461))</f>
        <v>-0.111549730671182</v>
      </c>
      <c r="M461" s="6" t="n">
        <f aca="false">1/(1+EXP(-K461))</f>
        <v>0.105553091147911</v>
      </c>
    </row>
    <row r="462" customFormat="false" ht="15" hidden="false" customHeight="false" outlineLevel="0" collapsed="false">
      <c r="A462" s="4" t="n">
        <v>461</v>
      </c>
      <c r="B462" s="4" t="n">
        <v>52.8</v>
      </c>
      <c r="C462" s="4" t="n">
        <v>108</v>
      </c>
      <c r="D462" s="4" t="n">
        <v>2</v>
      </c>
      <c r="E462" s="4" t="n">
        <v>1</v>
      </c>
      <c r="F462" s="4" t="n">
        <v>1</v>
      </c>
      <c r="G462" s="5" t="n">
        <f aca="false">LOOKUP(B462,'WOE &amp; IV'!$B$5:$B$9,'WOE &amp; IV'!$H$5:$H$9)</f>
        <v>0.218255430312074</v>
      </c>
      <c r="H462" s="5" t="n">
        <f aca="false">LOOKUP(C462,'WOE &amp; IV'!$B$14:$B$18,'WOE &amp; IV'!$H$14:$H$18)</f>
        <v>-0.171825195660813</v>
      </c>
      <c r="I462" s="5" t="n">
        <f aca="false">LOOKUP(D462,'WOE &amp; IV'!$B$23:$B$26,'WOE &amp; IV'!$H$23:$H$26)</f>
        <v>-1.2525653595628</v>
      </c>
      <c r="J462" s="5" t="n">
        <f aca="false">LOOKUP(E462,'WOE &amp; IV'!$B$31:$B$34,'WOE &amp; IV'!$H$31:$H$34)</f>
        <v>-0.102296734208726</v>
      </c>
      <c r="K462" s="5" t="n">
        <f aca="false">Model!$B$4+Model!$B$5*G462+Model!$B$6*H462+Model!$B$7*I462+Model!$B$8*J462</f>
        <v>0.482414308063017</v>
      </c>
      <c r="L462" s="6" t="n">
        <f aca="false">IF(F462=1,LN(M462),LN(1-M462))</f>
        <v>-0.480752688080096</v>
      </c>
      <c r="M462" s="6" t="n">
        <f aca="false">1/(1+EXP(-K462))</f>
        <v>0.618317816161566</v>
      </c>
    </row>
    <row r="463" customFormat="false" ht="15" hidden="false" customHeight="false" outlineLevel="0" collapsed="false">
      <c r="A463" s="4" t="n">
        <v>462</v>
      </c>
      <c r="B463" s="4" t="n">
        <v>24.2</v>
      </c>
      <c r="C463" s="4" t="n">
        <v>8</v>
      </c>
      <c r="D463" s="4" t="n">
        <v>0</v>
      </c>
      <c r="E463" s="4" t="n">
        <v>0</v>
      </c>
      <c r="F463" s="4" t="n">
        <v>0</v>
      </c>
      <c r="G463" s="5" t="n">
        <f aca="false">LOOKUP(B463,'WOE &amp; IV'!$B$5:$B$9,'WOE &amp; IV'!$H$5:$H$9)</f>
        <v>0.721515666459208</v>
      </c>
      <c r="H463" s="5" t="n">
        <f aca="false">LOOKUP(C463,'WOE &amp; IV'!$B$14:$B$18,'WOE &amp; IV'!$H$14:$H$18)</f>
        <v>-0.498509425915863</v>
      </c>
      <c r="I463" s="5" t="n">
        <f aca="false">LOOKUP(D463,'WOE &amp; IV'!$B$23:$B$26,'WOE &amp; IV'!$H$23:$H$26)</f>
        <v>0.552846198833581</v>
      </c>
      <c r="J463" s="5" t="n">
        <f aca="false">LOOKUP(E463,'WOE &amp; IV'!$B$31:$B$34,'WOE &amp; IV'!$H$31:$H$34)</f>
        <v>0.255618819166126</v>
      </c>
      <c r="K463" s="5" t="n">
        <f aca="false">Model!$B$4+Model!$B$5*G463+Model!$B$6*H463+Model!$B$7*I463+Model!$B$8*J463</f>
        <v>-2.28320208802836</v>
      </c>
      <c r="L463" s="6" t="n">
        <f aca="false">IF(F463=1,LN(M463),LN(1-M463))</f>
        <v>-0.0970878783082075</v>
      </c>
      <c r="M463" s="6" t="n">
        <f aca="false">1/(1+EXP(-K463))</f>
        <v>0.0925237448489079</v>
      </c>
    </row>
    <row r="464" customFormat="false" ht="15" hidden="false" customHeight="false" outlineLevel="0" collapsed="false">
      <c r="A464" s="4" t="n">
        <v>463</v>
      </c>
      <c r="B464" s="4" t="n">
        <v>5.3</v>
      </c>
      <c r="C464" s="4" t="n">
        <v>15</v>
      </c>
      <c r="D464" s="4" t="n">
        <v>1</v>
      </c>
      <c r="E464" s="4" t="n">
        <v>1</v>
      </c>
      <c r="F464" s="4" t="n">
        <v>1</v>
      </c>
      <c r="G464" s="5" t="n">
        <f aca="false">LOOKUP(B464,'WOE &amp; IV'!$B$5:$B$9,'WOE &amp; IV'!$H$5:$H$9)</f>
        <v>1.45548484153941</v>
      </c>
      <c r="H464" s="5" t="n">
        <f aca="false">LOOKUP(C464,'WOE &amp; IV'!$B$14:$B$18,'WOE &amp; IV'!$H$14:$H$18)</f>
        <v>-0.498509425915863</v>
      </c>
      <c r="I464" s="5" t="n">
        <f aca="false">LOOKUP(D464,'WOE &amp; IV'!$B$23:$B$26,'WOE &amp; IV'!$H$23:$H$26)</f>
        <v>-0.479121632008246</v>
      </c>
      <c r="J464" s="5" t="n">
        <f aca="false">LOOKUP(E464,'WOE &amp; IV'!$B$31:$B$34,'WOE &amp; IV'!$H$31:$H$34)</f>
        <v>-0.102296734208726</v>
      </c>
      <c r="K464" s="5" t="n">
        <f aca="false">Model!$B$4+Model!$B$5*G464+Model!$B$6*H464+Model!$B$7*I464+Model!$B$8*J464</f>
        <v>-1.43802259466128</v>
      </c>
      <c r="L464" s="6" t="n">
        <f aca="false">IF(F464=1,LN(M464),LN(1-M464))</f>
        <v>-1.65103235161873</v>
      </c>
      <c r="M464" s="6" t="n">
        <f aca="false">1/(1+EXP(-K464))</f>
        <v>0.191851747890087</v>
      </c>
    </row>
    <row r="465" customFormat="false" ht="15" hidden="false" customHeight="false" outlineLevel="0" collapsed="false">
      <c r="A465" s="4" t="n">
        <v>464</v>
      </c>
      <c r="B465" s="4" t="n">
        <v>0</v>
      </c>
      <c r="C465" s="4" t="n">
        <v>45</v>
      </c>
      <c r="D465" s="4" t="n">
        <v>0</v>
      </c>
      <c r="E465" s="4" t="n">
        <v>0</v>
      </c>
      <c r="F465" s="4" t="n">
        <v>0</v>
      </c>
      <c r="G465" s="5" t="n">
        <f aca="false">LOOKUP(B465,'WOE &amp; IV'!$B$5:$B$9,'WOE &amp; IV'!$H$5:$H$9)</f>
        <v>1.45548484153941</v>
      </c>
      <c r="H465" s="5" t="n">
        <f aca="false">LOOKUP(C465,'WOE &amp; IV'!$B$14:$B$18,'WOE &amp; IV'!$H$14:$H$18)</f>
        <v>-0.18579367675035</v>
      </c>
      <c r="I465" s="5" t="n">
        <f aca="false">LOOKUP(D465,'WOE &amp; IV'!$B$23:$B$26,'WOE &amp; IV'!$H$23:$H$26)</f>
        <v>0.552846198833581</v>
      </c>
      <c r="J465" s="5" t="n">
        <f aca="false">LOOKUP(E465,'WOE &amp; IV'!$B$31:$B$34,'WOE &amp; IV'!$H$31:$H$34)</f>
        <v>0.255618819166126</v>
      </c>
      <c r="K465" s="5" t="n">
        <f aca="false">Model!$B$4+Model!$B$5*G465+Model!$B$6*H465+Model!$B$7*I465+Model!$B$8*J465</f>
        <v>-3.56128998654984</v>
      </c>
      <c r="L465" s="6" t="n">
        <f aca="false">IF(F465=1,LN(M465),LN(1-M465))</f>
        <v>-0.0280062993485272</v>
      </c>
      <c r="M465" s="6" t="n">
        <f aca="false">1/(1+EXP(-K465))</f>
        <v>0.0276177585926864</v>
      </c>
    </row>
    <row r="466" customFormat="false" ht="15" hidden="false" customHeight="false" outlineLevel="0" collapsed="false">
      <c r="A466" s="4" t="n">
        <v>465</v>
      </c>
      <c r="B466" s="4" t="n">
        <v>17.1</v>
      </c>
      <c r="C466" s="4" t="n">
        <v>349</v>
      </c>
      <c r="D466" s="4" t="n">
        <v>0</v>
      </c>
      <c r="E466" s="4" t="n">
        <v>2</v>
      </c>
      <c r="F466" s="4" t="n">
        <v>0</v>
      </c>
      <c r="G466" s="5" t="n">
        <f aca="false">LOOKUP(B466,'WOE &amp; IV'!$B$5:$B$9,'WOE &amp; IV'!$H$5:$H$9)</f>
        <v>0.721515666459208</v>
      </c>
      <c r="H466" s="5" t="n">
        <f aca="false">LOOKUP(C466,'WOE &amp; IV'!$B$14:$B$18,'WOE &amp; IV'!$H$14:$H$18)</f>
        <v>1.40669467736998</v>
      </c>
      <c r="I466" s="5" t="n">
        <f aca="false">LOOKUP(D466,'WOE &amp; IV'!$B$23:$B$26,'WOE &amp; IV'!$H$23:$H$26)</f>
        <v>0.552846198833581</v>
      </c>
      <c r="J466" s="5" t="n">
        <f aca="false">LOOKUP(E466,'WOE &amp; IV'!$B$31:$B$34,'WOE &amp; IV'!$H$31:$H$34)</f>
        <v>-0.0820085521567092</v>
      </c>
      <c r="K466" s="5" t="n">
        <f aca="false">Model!$B$4+Model!$B$5*G466+Model!$B$6*H466+Model!$B$7*I466+Model!$B$8*J466</f>
        <v>-4.52174175457496</v>
      </c>
      <c r="L466" s="6" t="n">
        <f aca="false">IF(F466=1,LN(M466),LN(1-M466))</f>
        <v>-0.0108114195833392</v>
      </c>
      <c r="M466" s="6" t="n">
        <f aca="false">1/(1+EXP(-K466))</f>
        <v>0.0107531862372871</v>
      </c>
    </row>
    <row r="467" customFormat="false" ht="15" hidden="false" customHeight="false" outlineLevel="0" collapsed="false">
      <c r="A467" s="4" t="n">
        <v>466</v>
      </c>
      <c r="B467" s="4" t="n">
        <v>33.5</v>
      </c>
      <c r="C467" s="4" t="n">
        <v>120</v>
      </c>
      <c r="D467" s="4" t="n">
        <v>0</v>
      </c>
      <c r="E467" s="4" t="n">
        <v>2</v>
      </c>
      <c r="F467" s="4" t="n">
        <v>0</v>
      </c>
      <c r="G467" s="5" t="n">
        <f aca="false">LOOKUP(B467,'WOE &amp; IV'!$B$5:$B$9,'WOE &amp; IV'!$H$5:$H$9)</f>
        <v>0.218255430312074</v>
      </c>
      <c r="H467" s="5" t="n">
        <f aca="false">LOOKUP(C467,'WOE &amp; IV'!$B$14:$B$18,'WOE &amp; IV'!$H$14:$H$18)</f>
        <v>0.149360747248786</v>
      </c>
      <c r="I467" s="5" t="n">
        <f aca="false">LOOKUP(D467,'WOE &amp; IV'!$B$23:$B$26,'WOE &amp; IV'!$H$23:$H$26)</f>
        <v>0.552846198833581</v>
      </c>
      <c r="J467" s="5" t="n">
        <f aca="false">LOOKUP(E467,'WOE &amp; IV'!$B$31:$B$34,'WOE &amp; IV'!$H$31:$H$34)</f>
        <v>-0.0820085521567092</v>
      </c>
      <c r="K467" s="5" t="n">
        <f aca="false">Model!$B$4+Model!$B$5*G467+Model!$B$6*H467+Model!$B$7*I467+Model!$B$8*J467</f>
        <v>-2.20085534411151</v>
      </c>
      <c r="L467" s="6" t="n">
        <f aca="false">IF(F467=1,LN(M467),LN(1-M467))</f>
        <v>-0.104998031617279</v>
      </c>
      <c r="M467" s="6" t="n">
        <f aca="false">1/(1+EXP(-K467))</f>
        <v>0.0996737052287567</v>
      </c>
    </row>
    <row r="468" customFormat="false" ht="15" hidden="false" customHeight="false" outlineLevel="0" collapsed="false">
      <c r="A468" s="4" t="n">
        <v>467</v>
      </c>
      <c r="B468" s="4" t="n">
        <v>37.7</v>
      </c>
      <c r="C468" s="4" t="n">
        <v>57</v>
      </c>
      <c r="D468" s="4" t="n">
        <v>0</v>
      </c>
      <c r="E468" s="4" t="n">
        <v>2</v>
      </c>
      <c r="F468" s="4" t="n">
        <v>0</v>
      </c>
      <c r="G468" s="5" t="n">
        <f aca="false">LOOKUP(B468,'WOE &amp; IV'!$B$5:$B$9,'WOE &amp; IV'!$H$5:$H$9)</f>
        <v>0.218255430312074</v>
      </c>
      <c r="H468" s="5" t="n">
        <f aca="false">LOOKUP(C468,'WOE &amp; IV'!$B$14:$B$18,'WOE &amp; IV'!$H$14:$H$18)</f>
        <v>-0.18579367675035</v>
      </c>
      <c r="I468" s="5" t="n">
        <f aca="false">LOOKUP(D468,'WOE &amp; IV'!$B$23:$B$26,'WOE &amp; IV'!$H$23:$H$26)</f>
        <v>0.552846198833581</v>
      </c>
      <c r="J468" s="5" t="n">
        <f aca="false">LOOKUP(E468,'WOE &amp; IV'!$B$31:$B$34,'WOE &amp; IV'!$H$31:$H$34)</f>
        <v>-0.0820085521567092</v>
      </c>
      <c r="K468" s="5" t="n">
        <f aca="false">Model!$B$4+Model!$B$5*G468+Model!$B$6*H468+Model!$B$7*I468+Model!$B$8*J468</f>
        <v>-1.73663295143031</v>
      </c>
      <c r="L468" s="6" t="n">
        <f aca="false">IF(F468=1,LN(M468),LN(1-M468))</f>
        <v>-0.162214408165028</v>
      </c>
      <c r="M468" s="6" t="n">
        <f aca="false">1/(1+EXP(-K468))</f>
        <v>0.149741117451537</v>
      </c>
    </row>
    <row r="469" customFormat="false" ht="15" hidden="false" customHeight="false" outlineLevel="0" collapsed="false">
      <c r="A469" s="4" t="n">
        <v>468</v>
      </c>
      <c r="B469" s="4" t="n">
        <v>93.4</v>
      </c>
      <c r="C469" s="4" t="n">
        <v>40</v>
      </c>
      <c r="D469" s="4" t="n">
        <v>1</v>
      </c>
      <c r="E469" s="4" t="n">
        <v>1</v>
      </c>
      <c r="F469" s="4" t="n">
        <v>1</v>
      </c>
      <c r="G469" s="5" t="n">
        <f aca="false">LOOKUP(B469,'WOE &amp; IV'!$B$5:$B$9,'WOE &amp; IV'!$H$5:$H$9)</f>
        <v>-1.34136085834593</v>
      </c>
      <c r="H469" s="5" t="n">
        <f aca="false">LOOKUP(C469,'WOE &amp; IV'!$B$14:$B$18,'WOE &amp; IV'!$H$14:$H$18)</f>
        <v>-0.18579367675035</v>
      </c>
      <c r="I469" s="5" t="n">
        <f aca="false">LOOKUP(D469,'WOE &amp; IV'!$B$23:$B$26,'WOE &amp; IV'!$H$23:$H$26)</f>
        <v>-0.479121632008246</v>
      </c>
      <c r="J469" s="5" t="n">
        <f aca="false">LOOKUP(E469,'WOE &amp; IV'!$B$31:$B$34,'WOE &amp; IV'!$H$31:$H$34)</f>
        <v>-0.102296734208726</v>
      </c>
      <c r="K469" s="5" t="n">
        <f aca="false">Model!$B$4+Model!$B$5*G469+Model!$B$6*H469+Model!$B$7*I469+Model!$B$8*J469</f>
        <v>1.34856359087757</v>
      </c>
      <c r="L469" s="6" t="n">
        <f aca="false">IF(F469=1,LN(M469),LN(1-M469))</f>
        <v>-0.230804454151266</v>
      </c>
      <c r="M469" s="6" t="n">
        <f aca="false">1/(1+EXP(-K469))</f>
        <v>0.793894693669367</v>
      </c>
    </row>
    <row r="470" customFormat="false" ht="15" hidden="false" customHeight="false" outlineLevel="0" collapsed="false">
      <c r="A470" s="4" t="n">
        <v>469</v>
      </c>
      <c r="B470" s="4" t="n">
        <v>72.6</v>
      </c>
      <c r="C470" s="4" t="n">
        <v>33</v>
      </c>
      <c r="D470" s="4" t="n">
        <v>1</v>
      </c>
      <c r="E470" s="4" t="n">
        <v>0</v>
      </c>
      <c r="F470" s="4" t="n">
        <v>1</v>
      </c>
      <c r="G470" s="5" t="n">
        <f aca="false">LOOKUP(B470,'WOE &amp; IV'!$B$5:$B$9,'WOE &amp; IV'!$H$5:$H$9)</f>
        <v>-0.907531990639555</v>
      </c>
      <c r="H470" s="5" t="n">
        <f aca="false">LOOKUP(C470,'WOE &amp; IV'!$B$14:$B$18,'WOE &amp; IV'!$H$14:$H$18)</f>
        <v>-0.18579367675035</v>
      </c>
      <c r="I470" s="5" t="n">
        <f aca="false">LOOKUP(D470,'WOE &amp; IV'!$B$23:$B$26,'WOE &amp; IV'!$H$23:$H$26)</f>
        <v>-0.479121632008246</v>
      </c>
      <c r="J470" s="5" t="n">
        <f aca="false">LOOKUP(E470,'WOE &amp; IV'!$B$31:$B$34,'WOE &amp; IV'!$H$31:$H$34)</f>
        <v>0.255618819166126</v>
      </c>
      <c r="K470" s="5" t="n">
        <f aca="false">Model!$B$4+Model!$B$5*G470+Model!$B$6*H470+Model!$B$7*I470+Model!$B$8*J470</f>
        <v>0.424723535182087</v>
      </c>
      <c r="L470" s="6" t="n">
        <f aca="false">IF(F470=1,LN(M470),LN(1-M470))</f>
        <v>-0.503166701633174</v>
      </c>
      <c r="M470" s="6" t="n">
        <f aca="false">1/(1+EXP(-K470))</f>
        <v>0.604612996018854</v>
      </c>
    </row>
    <row r="471" customFormat="false" ht="15" hidden="false" customHeight="false" outlineLevel="0" collapsed="false">
      <c r="A471" s="4" t="n">
        <v>470</v>
      </c>
      <c r="B471" s="4" t="n">
        <v>20.9</v>
      </c>
      <c r="C471" s="4" t="n">
        <v>61</v>
      </c>
      <c r="D471" s="4" t="n">
        <v>0</v>
      </c>
      <c r="E471" s="4" t="n">
        <v>3</v>
      </c>
      <c r="F471" s="4" t="n">
        <v>1</v>
      </c>
      <c r="G471" s="5" t="n">
        <f aca="false">LOOKUP(B471,'WOE &amp; IV'!$B$5:$B$9,'WOE &amp; IV'!$H$5:$H$9)</f>
        <v>0.721515666459208</v>
      </c>
      <c r="H471" s="5" t="n">
        <f aca="false">LOOKUP(C471,'WOE &amp; IV'!$B$14:$B$18,'WOE &amp; IV'!$H$14:$H$18)</f>
        <v>-0.171825195660813</v>
      </c>
      <c r="I471" s="5" t="n">
        <f aca="false">LOOKUP(D471,'WOE &amp; IV'!$B$23:$B$26,'WOE &amp; IV'!$H$23:$H$26)</f>
        <v>0.552846198833581</v>
      </c>
      <c r="J471" s="5" t="n">
        <f aca="false">LOOKUP(E471,'WOE &amp; IV'!$B$31:$B$34,'WOE &amp; IV'!$H$31:$H$34)</f>
        <v>-0.0820085521567092</v>
      </c>
      <c r="K471" s="5" t="n">
        <f aca="false">Model!$B$4+Model!$B$5*G471+Model!$B$6*H471+Model!$B$7*I471+Model!$B$8*J471</f>
        <v>-2.33533387844001</v>
      </c>
      <c r="L471" s="6" t="n">
        <f aca="false">IF(F471=1,LN(M471),LN(1-M471))</f>
        <v>-2.4277108195838</v>
      </c>
      <c r="M471" s="6" t="n">
        <f aca="false">1/(1+EXP(-K471))</f>
        <v>0.0882385956233166</v>
      </c>
    </row>
    <row r="472" customFormat="false" ht="15" hidden="false" customHeight="false" outlineLevel="0" collapsed="false">
      <c r="A472" s="4" t="n">
        <v>471</v>
      </c>
      <c r="B472" s="4" t="n">
        <v>53.7</v>
      </c>
      <c r="C472" s="4" t="n">
        <v>58</v>
      </c>
      <c r="D472" s="4" t="n">
        <v>0</v>
      </c>
      <c r="E472" s="4" t="n">
        <v>1</v>
      </c>
      <c r="F472" s="4" t="n">
        <v>0</v>
      </c>
      <c r="G472" s="5" t="n">
        <f aca="false">LOOKUP(B472,'WOE &amp; IV'!$B$5:$B$9,'WOE &amp; IV'!$H$5:$H$9)</f>
        <v>0.218255430312074</v>
      </c>
      <c r="H472" s="5" t="n">
        <f aca="false">LOOKUP(C472,'WOE &amp; IV'!$B$14:$B$18,'WOE &amp; IV'!$H$14:$H$18)</f>
        <v>-0.18579367675035</v>
      </c>
      <c r="I472" s="5" t="n">
        <f aca="false">LOOKUP(D472,'WOE &amp; IV'!$B$23:$B$26,'WOE &amp; IV'!$H$23:$H$26)</f>
        <v>0.552846198833581</v>
      </c>
      <c r="J472" s="5" t="n">
        <f aca="false">LOOKUP(E472,'WOE &amp; IV'!$B$31:$B$34,'WOE &amp; IV'!$H$31:$H$34)</f>
        <v>-0.102296734208726</v>
      </c>
      <c r="K472" s="5" t="n">
        <f aca="false">Model!$B$4+Model!$B$5*G472+Model!$B$6*H472+Model!$B$7*I472+Model!$B$8*J472</f>
        <v>-1.71257522515303</v>
      </c>
      <c r="L472" s="6" t="n">
        <f aca="false">IF(F472=1,LN(M472),LN(1-M472))</f>
        <v>-0.165853890768698</v>
      </c>
      <c r="M472" s="6" t="n">
        <f aca="false">1/(1+EXP(-K472))</f>
        <v>0.152829995494673</v>
      </c>
    </row>
    <row r="473" customFormat="false" ht="15" hidden="false" customHeight="false" outlineLevel="0" collapsed="false">
      <c r="A473" s="4" t="n">
        <v>472</v>
      </c>
      <c r="B473" s="4" t="n">
        <v>34.8</v>
      </c>
      <c r="C473" s="4" t="n">
        <v>83</v>
      </c>
      <c r="D473" s="4" t="n">
        <v>0</v>
      </c>
      <c r="E473" s="4" t="n">
        <v>3</v>
      </c>
      <c r="F473" s="4" t="n">
        <v>0</v>
      </c>
      <c r="G473" s="5" t="n">
        <f aca="false">LOOKUP(B473,'WOE &amp; IV'!$B$5:$B$9,'WOE &amp; IV'!$H$5:$H$9)</f>
        <v>0.218255430312074</v>
      </c>
      <c r="H473" s="5" t="n">
        <f aca="false">LOOKUP(C473,'WOE &amp; IV'!$B$14:$B$18,'WOE &amp; IV'!$H$14:$H$18)</f>
        <v>-0.171825195660813</v>
      </c>
      <c r="I473" s="5" t="n">
        <f aca="false">LOOKUP(D473,'WOE &amp; IV'!$B$23:$B$26,'WOE &amp; IV'!$H$23:$H$26)</f>
        <v>0.552846198833581</v>
      </c>
      <c r="J473" s="5" t="n">
        <f aca="false">LOOKUP(E473,'WOE &amp; IV'!$B$31:$B$34,'WOE &amp; IV'!$H$31:$H$34)</f>
        <v>-0.0820085521567092</v>
      </c>
      <c r="K473" s="5" t="n">
        <f aca="false">Model!$B$4+Model!$B$5*G473+Model!$B$6*H473+Model!$B$7*I473+Model!$B$8*J473</f>
        <v>-1.75598069458743</v>
      </c>
      <c r="L473" s="6" t="n">
        <f aca="false">IF(F473=1,LN(M473),LN(1-M473))</f>
        <v>-0.159340977938033</v>
      </c>
      <c r="M473" s="6" t="n">
        <f aca="false">1/(1+EXP(-K473))</f>
        <v>0.147294444388917</v>
      </c>
    </row>
    <row r="474" customFormat="false" ht="15" hidden="false" customHeight="false" outlineLevel="0" collapsed="false">
      <c r="A474" s="4" t="n">
        <v>473</v>
      </c>
      <c r="B474" s="4" t="n">
        <v>37.9</v>
      </c>
      <c r="C474" s="4" t="n">
        <v>142</v>
      </c>
      <c r="D474" s="4" t="n">
        <v>0</v>
      </c>
      <c r="E474" s="4" t="n">
        <v>0</v>
      </c>
      <c r="F474" s="4" t="n">
        <v>0</v>
      </c>
      <c r="G474" s="5" t="n">
        <f aca="false">LOOKUP(B474,'WOE &amp; IV'!$B$5:$B$9,'WOE &amp; IV'!$H$5:$H$9)</f>
        <v>0.218255430312074</v>
      </c>
      <c r="H474" s="5" t="n">
        <f aca="false">LOOKUP(C474,'WOE &amp; IV'!$B$14:$B$18,'WOE &amp; IV'!$H$14:$H$18)</f>
        <v>0.149360747248786</v>
      </c>
      <c r="I474" s="5" t="n">
        <f aca="false">LOOKUP(D474,'WOE &amp; IV'!$B$23:$B$26,'WOE &amp; IV'!$H$23:$H$26)</f>
        <v>0.552846198833581</v>
      </c>
      <c r="J474" s="5" t="n">
        <f aca="false">LOOKUP(E474,'WOE &amp; IV'!$B$31:$B$34,'WOE &amp; IV'!$H$31:$H$34)</f>
        <v>0.255618819166126</v>
      </c>
      <c r="K474" s="5" t="n">
        <f aca="false">Model!$B$4+Model!$B$5*G474+Model!$B$6*H474+Model!$B$7*I474+Model!$B$8*J474</f>
        <v>-2.60121388102613</v>
      </c>
      <c r="L474" s="6" t="n">
        <f aca="false">IF(F474=1,LN(M474),LN(1-M474))</f>
        <v>-0.0715608135507159</v>
      </c>
      <c r="M474" s="6" t="n">
        <f aca="false">1/(1+EXP(-K474))</f>
        <v>0.0690603378729707</v>
      </c>
    </row>
    <row r="475" customFormat="false" ht="15" hidden="false" customHeight="false" outlineLevel="0" collapsed="false">
      <c r="A475" s="4" t="n">
        <v>474</v>
      </c>
      <c r="B475" s="4" t="n">
        <v>49.6</v>
      </c>
      <c r="C475" s="4" t="n">
        <v>93</v>
      </c>
      <c r="D475" s="4" t="n">
        <v>0</v>
      </c>
      <c r="E475" s="4" t="n">
        <v>0</v>
      </c>
      <c r="F475" s="4" t="n">
        <v>0</v>
      </c>
      <c r="G475" s="5" t="n">
        <f aca="false">LOOKUP(B475,'WOE &amp; IV'!$B$5:$B$9,'WOE &amp; IV'!$H$5:$H$9)</f>
        <v>0.218255430312074</v>
      </c>
      <c r="H475" s="5" t="n">
        <f aca="false">LOOKUP(C475,'WOE &amp; IV'!$B$14:$B$18,'WOE &amp; IV'!$H$14:$H$18)</f>
        <v>-0.171825195660813</v>
      </c>
      <c r="I475" s="5" t="n">
        <f aca="false">LOOKUP(D475,'WOE &amp; IV'!$B$23:$B$26,'WOE &amp; IV'!$H$23:$H$26)</f>
        <v>0.552846198833581</v>
      </c>
      <c r="J475" s="5" t="n">
        <f aca="false">LOOKUP(E475,'WOE &amp; IV'!$B$31:$B$34,'WOE &amp; IV'!$H$31:$H$34)</f>
        <v>0.255618819166126</v>
      </c>
      <c r="K475" s="5" t="n">
        <f aca="false">Model!$B$4+Model!$B$5*G475+Model!$B$6*H475+Model!$B$7*I475+Model!$B$8*J475</f>
        <v>-2.15633923150205</v>
      </c>
      <c r="L475" s="6" t="n">
        <f aca="false">IF(F475=1,LN(M475),LN(1-M475))</f>
        <v>-0.109525097706125</v>
      </c>
      <c r="M475" s="6" t="n">
        <f aca="false">1/(1+EXP(-K475))</f>
        <v>0.103740329981978</v>
      </c>
    </row>
    <row r="476" customFormat="false" ht="15" hidden="false" customHeight="false" outlineLevel="0" collapsed="false">
      <c r="A476" s="4" t="n">
        <v>475</v>
      </c>
      <c r="B476" s="4" t="n">
        <v>60.5</v>
      </c>
      <c r="C476" s="4" t="n">
        <v>175</v>
      </c>
      <c r="D476" s="4" t="n">
        <v>0</v>
      </c>
      <c r="E476" s="4" t="n">
        <v>1</v>
      </c>
      <c r="F476" s="4" t="n">
        <v>0</v>
      </c>
      <c r="G476" s="5" t="n">
        <f aca="false">LOOKUP(B476,'WOE &amp; IV'!$B$5:$B$9,'WOE &amp; IV'!$H$5:$H$9)</f>
        <v>-0.907531990639555</v>
      </c>
      <c r="H476" s="5" t="n">
        <f aca="false">LOOKUP(C476,'WOE &amp; IV'!$B$14:$B$18,'WOE &amp; IV'!$H$14:$H$18)</f>
        <v>0.149360747248786</v>
      </c>
      <c r="I476" s="5" t="n">
        <f aca="false">LOOKUP(D476,'WOE &amp; IV'!$B$23:$B$26,'WOE &amp; IV'!$H$23:$H$26)</f>
        <v>0.552846198833581</v>
      </c>
      <c r="J476" s="5" t="n">
        <f aca="false">LOOKUP(E476,'WOE &amp; IV'!$B$31:$B$34,'WOE &amp; IV'!$H$31:$H$34)</f>
        <v>-0.102296734208726</v>
      </c>
      <c r="K476" s="5" t="n">
        <f aca="false">Model!$B$4+Model!$B$5*G476+Model!$B$6*H476+Model!$B$7*I476+Model!$B$8*J476</f>
        <v>-0.880791138834718</v>
      </c>
      <c r="L476" s="6" t="n">
        <f aca="false">IF(F476=1,LN(M476),LN(1-M476))</f>
        <v>-0.346744220536505</v>
      </c>
      <c r="M476" s="6" t="n">
        <f aca="false">1/(1+EXP(-K476))</f>
        <v>0.293013862331912</v>
      </c>
    </row>
    <row r="477" customFormat="false" ht="15" hidden="false" customHeight="false" outlineLevel="0" collapsed="false">
      <c r="A477" s="4" t="n">
        <v>476</v>
      </c>
      <c r="B477" s="4" t="n">
        <v>36.5</v>
      </c>
      <c r="C477" s="4" t="n">
        <v>78</v>
      </c>
      <c r="D477" s="4" t="n">
        <v>0</v>
      </c>
      <c r="E477" s="4" t="n">
        <v>2</v>
      </c>
      <c r="F477" s="4" t="n">
        <v>0</v>
      </c>
      <c r="G477" s="5" t="n">
        <f aca="false">LOOKUP(B477,'WOE &amp; IV'!$B$5:$B$9,'WOE &amp; IV'!$H$5:$H$9)</f>
        <v>0.218255430312074</v>
      </c>
      <c r="H477" s="5" t="n">
        <f aca="false">LOOKUP(C477,'WOE &amp; IV'!$B$14:$B$18,'WOE &amp; IV'!$H$14:$H$18)</f>
        <v>-0.171825195660813</v>
      </c>
      <c r="I477" s="5" t="n">
        <f aca="false">LOOKUP(D477,'WOE &amp; IV'!$B$23:$B$26,'WOE &amp; IV'!$H$23:$H$26)</f>
        <v>0.552846198833581</v>
      </c>
      <c r="J477" s="5" t="n">
        <f aca="false">LOOKUP(E477,'WOE &amp; IV'!$B$31:$B$34,'WOE &amp; IV'!$H$31:$H$34)</f>
        <v>-0.0820085521567092</v>
      </c>
      <c r="K477" s="5" t="n">
        <f aca="false">Model!$B$4+Model!$B$5*G477+Model!$B$6*H477+Model!$B$7*I477+Model!$B$8*J477</f>
        <v>-1.75598069458743</v>
      </c>
      <c r="L477" s="6" t="n">
        <f aca="false">IF(F477=1,LN(M477),LN(1-M477))</f>
        <v>-0.159340977938033</v>
      </c>
      <c r="M477" s="6" t="n">
        <f aca="false">1/(1+EXP(-K477))</f>
        <v>0.147294444388917</v>
      </c>
    </row>
    <row r="478" customFormat="false" ht="15" hidden="false" customHeight="false" outlineLevel="0" collapsed="false">
      <c r="A478" s="4" t="n">
        <v>477</v>
      </c>
      <c r="B478" s="4" t="n">
        <v>71.6</v>
      </c>
      <c r="C478" s="4" t="n">
        <v>297</v>
      </c>
      <c r="D478" s="4" t="n">
        <v>1</v>
      </c>
      <c r="E478" s="4" t="n">
        <v>1</v>
      </c>
      <c r="F478" s="4" t="n">
        <v>0</v>
      </c>
      <c r="G478" s="5" t="n">
        <f aca="false">LOOKUP(B478,'WOE &amp; IV'!$B$5:$B$9,'WOE &amp; IV'!$H$5:$H$9)</f>
        <v>-0.907531990639555</v>
      </c>
      <c r="H478" s="5" t="n">
        <f aca="false">LOOKUP(C478,'WOE &amp; IV'!$B$14:$B$18,'WOE &amp; IV'!$H$14:$H$18)</f>
        <v>1.40669467736998</v>
      </c>
      <c r="I478" s="5" t="n">
        <f aca="false">LOOKUP(D478,'WOE &amp; IV'!$B$23:$B$26,'WOE &amp; IV'!$H$23:$H$26)</f>
        <v>-0.479121632008246</v>
      </c>
      <c r="J478" s="5" t="n">
        <f aca="false">LOOKUP(E478,'WOE &amp; IV'!$B$31:$B$34,'WOE &amp; IV'!$H$31:$H$34)</f>
        <v>-0.102296734208726</v>
      </c>
      <c r="K478" s="5" t="n">
        <f aca="false">Model!$B$4+Model!$B$5*G478+Model!$B$6*H478+Model!$B$7*I478+Model!$B$8*J478</f>
        <v>-1.35661582091808</v>
      </c>
      <c r="L478" s="6" t="n">
        <f aca="false">IF(F478=1,LN(M478),LN(1-M478))</f>
        <v>-0.229150143065495</v>
      </c>
      <c r="M478" s="6" t="n">
        <f aca="false">1/(1+EXP(-K478))</f>
        <v>0.204790870594929</v>
      </c>
    </row>
    <row r="479" customFormat="false" ht="15" hidden="false" customHeight="false" outlineLevel="0" collapsed="false">
      <c r="A479" s="4" t="n">
        <v>478</v>
      </c>
      <c r="B479" s="4" t="n">
        <v>16.5</v>
      </c>
      <c r="C479" s="4" t="n">
        <v>172</v>
      </c>
      <c r="D479" s="4" t="n">
        <v>2</v>
      </c>
      <c r="E479" s="4" t="n">
        <v>0</v>
      </c>
      <c r="F479" s="4" t="n">
        <v>1</v>
      </c>
      <c r="G479" s="5" t="n">
        <f aca="false">LOOKUP(B479,'WOE &amp; IV'!$B$5:$B$9,'WOE &amp; IV'!$H$5:$H$9)</f>
        <v>0.721515666459208</v>
      </c>
      <c r="H479" s="5" t="n">
        <f aca="false">LOOKUP(C479,'WOE &amp; IV'!$B$14:$B$18,'WOE &amp; IV'!$H$14:$H$18)</f>
        <v>0.149360747248786</v>
      </c>
      <c r="I479" s="5" t="n">
        <f aca="false">LOOKUP(D479,'WOE &amp; IV'!$B$23:$B$26,'WOE &amp; IV'!$H$23:$H$26)</f>
        <v>-1.2525653595628</v>
      </c>
      <c r="J479" s="5" t="n">
        <f aca="false">LOOKUP(E479,'WOE &amp; IV'!$B$31:$B$34,'WOE &amp; IV'!$H$31:$H$34)</f>
        <v>0.255618819166126</v>
      </c>
      <c r="K479" s="5" t="n">
        <f aca="false">Model!$B$4+Model!$B$5*G479+Model!$B$6*H479+Model!$B$7*I479+Model!$B$8*J479</f>
        <v>-0.966229788505551</v>
      </c>
      <c r="L479" s="6" t="n">
        <f aca="false">IF(F479=1,LN(M479),LN(1-M479))</f>
        <v>-1.28868637673283</v>
      </c>
      <c r="M479" s="6" t="n">
        <f aca="false">1/(1+EXP(-K479))</f>
        <v>0.275632622803693</v>
      </c>
    </row>
    <row r="480" customFormat="false" ht="15" hidden="false" customHeight="false" outlineLevel="0" collapsed="false">
      <c r="A480" s="4" t="n">
        <v>479</v>
      </c>
      <c r="B480" s="4" t="n">
        <v>45.2</v>
      </c>
      <c r="C480" s="4" t="n">
        <v>118</v>
      </c>
      <c r="D480" s="4" t="n">
        <v>0</v>
      </c>
      <c r="E480" s="4" t="n">
        <v>2</v>
      </c>
      <c r="F480" s="4" t="n">
        <v>0</v>
      </c>
      <c r="G480" s="5" t="n">
        <f aca="false">LOOKUP(B480,'WOE &amp; IV'!$B$5:$B$9,'WOE &amp; IV'!$H$5:$H$9)</f>
        <v>0.218255430312074</v>
      </c>
      <c r="H480" s="5" t="n">
        <f aca="false">LOOKUP(C480,'WOE &amp; IV'!$B$14:$B$18,'WOE &amp; IV'!$H$14:$H$18)</f>
        <v>-0.171825195660813</v>
      </c>
      <c r="I480" s="5" t="n">
        <f aca="false">LOOKUP(D480,'WOE &amp; IV'!$B$23:$B$26,'WOE &amp; IV'!$H$23:$H$26)</f>
        <v>0.552846198833581</v>
      </c>
      <c r="J480" s="5" t="n">
        <f aca="false">LOOKUP(E480,'WOE &amp; IV'!$B$31:$B$34,'WOE &amp; IV'!$H$31:$H$34)</f>
        <v>-0.0820085521567092</v>
      </c>
      <c r="K480" s="5" t="n">
        <f aca="false">Model!$B$4+Model!$B$5*G480+Model!$B$6*H480+Model!$B$7*I480+Model!$B$8*J480</f>
        <v>-1.75598069458743</v>
      </c>
      <c r="L480" s="6" t="n">
        <f aca="false">IF(F480=1,LN(M480),LN(1-M480))</f>
        <v>-0.159340977938033</v>
      </c>
      <c r="M480" s="6" t="n">
        <f aca="false">1/(1+EXP(-K480))</f>
        <v>0.147294444388917</v>
      </c>
    </row>
    <row r="481" customFormat="false" ht="15" hidden="false" customHeight="false" outlineLevel="0" collapsed="false">
      <c r="A481" s="4" t="n">
        <v>480</v>
      </c>
      <c r="B481" s="4" t="n">
        <v>100</v>
      </c>
      <c r="C481" s="4" t="n">
        <v>143</v>
      </c>
      <c r="D481" s="4" t="n">
        <v>0</v>
      </c>
      <c r="E481" s="4" t="n">
        <v>0</v>
      </c>
      <c r="F481" s="4" t="n">
        <v>1</v>
      </c>
      <c r="G481" s="5" t="n">
        <f aca="false">LOOKUP(B481,'WOE &amp; IV'!$B$5:$B$9,'WOE &amp; IV'!$H$5:$H$9)</f>
        <v>-1.34136085834593</v>
      </c>
      <c r="H481" s="5" t="n">
        <f aca="false">LOOKUP(C481,'WOE &amp; IV'!$B$14:$B$18,'WOE &amp; IV'!$H$14:$H$18)</f>
        <v>0.149360747248786</v>
      </c>
      <c r="I481" s="5" t="n">
        <f aca="false">LOOKUP(D481,'WOE &amp; IV'!$B$23:$B$26,'WOE &amp; IV'!$H$23:$H$26)</f>
        <v>0.552846198833581</v>
      </c>
      <c r="J481" s="5" t="n">
        <f aca="false">LOOKUP(E481,'WOE &amp; IV'!$B$31:$B$34,'WOE &amp; IV'!$H$31:$H$34)</f>
        <v>0.255618819166126</v>
      </c>
      <c r="K481" s="5" t="n">
        <f aca="false">Model!$B$4+Model!$B$5*G481+Model!$B$6*H481+Model!$B$7*I481+Model!$B$8*J481</f>
        <v>-0.805783609523036</v>
      </c>
      <c r="L481" s="6" t="n">
        <f aca="false">IF(F481=1,LN(M481),LN(1-M481))</f>
        <v>-1.17509478395861</v>
      </c>
      <c r="M481" s="6" t="n">
        <f aca="false">1/(1+EXP(-K481))</f>
        <v>0.308789709989803</v>
      </c>
    </row>
    <row r="482" customFormat="false" ht="15" hidden="false" customHeight="false" outlineLevel="0" collapsed="false">
      <c r="A482" s="4" t="n">
        <v>481</v>
      </c>
      <c r="B482" s="4" t="n">
        <v>50.6</v>
      </c>
      <c r="C482" s="4" t="n">
        <v>63</v>
      </c>
      <c r="D482" s="4" t="n">
        <v>0</v>
      </c>
      <c r="E482" s="4" t="n">
        <v>1</v>
      </c>
      <c r="F482" s="4" t="n">
        <v>0</v>
      </c>
      <c r="G482" s="5" t="n">
        <f aca="false">LOOKUP(B482,'WOE &amp; IV'!$B$5:$B$9,'WOE &amp; IV'!$H$5:$H$9)</f>
        <v>0.218255430312074</v>
      </c>
      <c r="H482" s="5" t="n">
        <f aca="false">LOOKUP(C482,'WOE &amp; IV'!$B$14:$B$18,'WOE &amp; IV'!$H$14:$H$18)</f>
        <v>-0.171825195660813</v>
      </c>
      <c r="I482" s="5" t="n">
        <f aca="false">LOOKUP(D482,'WOE &amp; IV'!$B$23:$B$26,'WOE &amp; IV'!$H$23:$H$26)</f>
        <v>0.552846198833581</v>
      </c>
      <c r="J482" s="5" t="n">
        <f aca="false">LOOKUP(E482,'WOE &amp; IV'!$B$31:$B$34,'WOE &amp; IV'!$H$31:$H$34)</f>
        <v>-0.102296734208726</v>
      </c>
      <c r="K482" s="5" t="n">
        <f aca="false">Model!$B$4+Model!$B$5*G482+Model!$B$6*H482+Model!$B$7*I482+Model!$B$8*J482</f>
        <v>-1.73192296831015</v>
      </c>
      <c r="L482" s="6" t="n">
        <f aca="false">IF(F482=1,LN(M482),LN(1-M482))</f>
        <v>-0.162921100069835</v>
      </c>
      <c r="M482" s="6" t="n">
        <f aca="false">1/(1+EXP(-K482))</f>
        <v>0.150341776255468</v>
      </c>
    </row>
    <row r="483" customFormat="false" ht="15" hidden="false" customHeight="false" outlineLevel="0" collapsed="false">
      <c r="A483" s="4" t="n">
        <v>482</v>
      </c>
      <c r="B483" s="4" t="n">
        <v>80.8</v>
      </c>
      <c r="C483" s="4" t="n">
        <v>82</v>
      </c>
      <c r="D483" s="4" t="n">
        <v>0</v>
      </c>
      <c r="E483" s="4" t="n">
        <v>1</v>
      </c>
      <c r="F483" s="4" t="n">
        <v>1</v>
      </c>
      <c r="G483" s="5" t="n">
        <f aca="false">LOOKUP(B483,'WOE &amp; IV'!$B$5:$B$9,'WOE &amp; IV'!$H$5:$H$9)</f>
        <v>-0.907531990639555</v>
      </c>
      <c r="H483" s="5" t="n">
        <f aca="false">LOOKUP(C483,'WOE &amp; IV'!$B$14:$B$18,'WOE &amp; IV'!$H$14:$H$18)</f>
        <v>-0.171825195660813</v>
      </c>
      <c r="I483" s="5" t="n">
        <f aca="false">LOOKUP(D483,'WOE &amp; IV'!$B$23:$B$26,'WOE &amp; IV'!$H$23:$H$26)</f>
        <v>0.552846198833581</v>
      </c>
      <c r="J483" s="5" t="n">
        <f aca="false">LOOKUP(E483,'WOE &amp; IV'!$B$31:$B$34,'WOE &amp; IV'!$H$31:$H$34)</f>
        <v>-0.102296734208726</v>
      </c>
      <c r="K483" s="5" t="n">
        <f aca="false">Model!$B$4+Model!$B$5*G483+Model!$B$6*H483+Model!$B$7*I483+Model!$B$8*J483</f>
        <v>-0.435916489310632</v>
      </c>
      <c r="L483" s="6" t="n">
        <f aca="false">IF(F483=1,LN(M483),LN(1-M483))</f>
        <v>-0.934672605328918</v>
      </c>
      <c r="M483" s="6" t="n">
        <f aca="false">1/(1+EXP(-K483))</f>
        <v>0.392714417094236</v>
      </c>
    </row>
    <row r="484" customFormat="false" ht="15" hidden="false" customHeight="false" outlineLevel="0" collapsed="false">
      <c r="A484" s="4" t="n">
        <v>483</v>
      </c>
      <c r="B484" s="4" t="n">
        <v>47.3</v>
      </c>
      <c r="C484" s="4" t="n">
        <v>79</v>
      </c>
      <c r="D484" s="4" t="n">
        <v>0</v>
      </c>
      <c r="E484" s="4" t="n">
        <v>0</v>
      </c>
      <c r="F484" s="4" t="n">
        <v>0</v>
      </c>
      <c r="G484" s="5" t="n">
        <f aca="false">LOOKUP(B484,'WOE &amp; IV'!$B$5:$B$9,'WOE &amp; IV'!$H$5:$H$9)</f>
        <v>0.218255430312074</v>
      </c>
      <c r="H484" s="5" t="n">
        <f aca="false">LOOKUP(C484,'WOE &amp; IV'!$B$14:$B$18,'WOE &amp; IV'!$H$14:$H$18)</f>
        <v>-0.171825195660813</v>
      </c>
      <c r="I484" s="5" t="n">
        <f aca="false">LOOKUP(D484,'WOE &amp; IV'!$B$23:$B$26,'WOE &amp; IV'!$H$23:$H$26)</f>
        <v>0.552846198833581</v>
      </c>
      <c r="J484" s="5" t="n">
        <f aca="false">LOOKUP(E484,'WOE &amp; IV'!$B$31:$B$34,'WOE &amp; IV'!$H$31:$H$34)</f>
        <v>0.255618819166126</v>
      </c>
      <c r="K484" s="5" t="n">
        <f aca="false">Model!$B$4+Model!$B$5*G484+Model!$B$6*H484+Model!$B$7*I484+Model!$B$8*J484</f>
        <v>-2.15633923150205</v>
      </c>
      <c r="L484" s="6" t="n">
        <f aca="false">IF(F484=1,LN(M484),LN(1-M484))</f>
        <v>-0.109525097706125</v>
      </c>
      <c r="M484" s="6" t="n">
        <f aca="false">1/(1+EXP(-K484))</f>
        <v>0.103740329981978</v>
      </c>
    </row>
    <row r="485" customFormat="false" ht="15" hidden="false" customHeight="false" outlineLevel="0" collapsed="false">
      <c r="A485" s="4" t="n">
        <v>484</v>
      </c>
      <c r="B485" s="4" t="n">
        <v>59.5</v>
      </c>
      <c r="C485" s="4" t="n">
        <v>52</v>
      </c>
      <c r="D485" s="4" t="n">
        <v>0</v>
      </c>
      <c r="E485" s="4" t="n">
        <v>1</v>
      </c>
      <c r="F485" s="4" t="n">
        <v>0</v>
      </c>
      <c r="G485" s="5" t="n">
        <f aca="false">LOOKUP(B485,'WOE &amp; IV'!$B$5:$B$9,'WOE &amp; IV'!$H$5:$H$9)</f>
        <v>0.218255430312074</v>
      </c>
      <c r="H485" s="5" t="n">
        <f aca="false">LOOKUP(C485,'WOE &amp; IV'!$B$14:$B$18,'WOE &amp; IV'!$H$14:$H$18)</f>
        <v>-0.18579367675035</v>
      </c>
      <c r="I485" s="5" t="n">
        <f aca="false">LOOKUP(D485,'WOE &amp; IV'!$B$23:$B$26,'WOE &amp; IV'!$H$23:$H$26)</f>
        <v>0.552846198833581</v>
      </c>
      <c r="J485" s="5" t="n">
        <f aca="false">LOOKUP(E485,'WOE &amp; IV'!$B$31:$B$34,'WOE &amp; IV'!$H$31:$H$34)</f>
        <v>-0.102296734208726</v>
      </c>
      <c r="K485" s="5" t="n">
        <f aca="false">Model!$B$4+Model!$B$5*G485+Model!$B$6*H485+Model!$B$7*I485+Model!$B$8*J485</f>
        <v>-1.71257522515303</v>
      </c>
      <c r="L485" s="6" t="n">
        <f aca="false">IF(F485=1,LN(M485),LN(1-M485))</f>
        <v>-0.165853890768698</v>
      </c>
      <c r="M485" s="6" t="n">
        <f aca="false">1/(1+EXP(-K485))</f>
        <v>0.152829995494673</v>
      </c>
    </row>
    <row r="486" customFormat="false" ht="15" hidden="false" customHeight="false" outlineLevel="0" collapsed="false">
      <c r="A486" s="4" t="n">
        <v>485</v>
      </c>
      <c r="B486" s="4" t="n">
        <v>43.6</v>
      </c>
      <c r="C486" s="4" t="n">
        <v>27</v>
      </c>
      <c r="D486" s="4" t="n">
        <v>0</v>
      </c>
      <c r="E486" s="4" t="n">
        <v>0</v>
      </c>
      <c r="F486" s="4" t="n">
        <v>0</v>
      </c>
      <c r="G486" s="5" t="n">
        <f aca="false">LOOKUP(B486,'WOE &amp; IV'!$B$5:$B$9,'WOE &amp; IV'!$H$5:$H$9)</f>
        <v>0.218255430312074</v>
      </c>
      <c r="H486" s="5" t="n">
        <f aca="false">LOOKUP(C486,'WOE &amp; IV'!$B$14:$B$18,'WOE &amp; IV'!$H$14:$H$18)</f>
        <v>-0.18579367675035</v>
      </c>
      <c r="I486" s="5" t="n">
        <f aca="false">LOOKUP(D486,'WOE &amp; IV'!$B$23:$B$26,'WOE &amp; IV'!$H$23:$H$26)</f>
        <v>0.552846198833581</v>
      </c>
      <c r="J486" s="5" t="n">
        <f aca="false">LOOKUP(E486,'WOE &amp; IV'!$B$31:$B$34,'WOE &amp; IV'!$H$31:$H$34)</f>
        <v>0.255618819166126</v>
      </c>
      <c r="K486" s="5" t="n">
        <f aca="false">Model!$B$4+Model!$B$5*G486+Model!$B$6*H486+Model!$B$7*I486+Model!$B$8*J486</f>
        <v>-2.13699148834493</v>
      </c>
      <c r="L486" s="6" t="n">
        <f aca="false">IF(F486=1,LN(M486),LN(1-M486))</f>
        <v>-0.111549730671182</v>
      </c>
      <c r="M486" s="6" t="n">
        <f aca="false">1/(1+EXP(-K486))</f>
        <v>0.105553091147911</v>
      </c>
    </row>
    <row r="487" customFormat="false" ht="15" hidden="false" customHeight="false" outlineLevel="0" collapsed="false">
      <c r="A487" s="4" t="n">
        <v>486</v>
      </c>
      <c r="B487" s="4" t="n">
        <v>40.7</v>
      </c>
      <c r="C487" s="4" t="n">
        <v>148</v>
      </c>
      <c r="D487" s="4" t="n">
        <v>1</v>
      </c>
      <c r="E487" s="4" t="n">
        <v>2</v>
      </c>
      <c r="F487" s="4" t="n">
        <v>0</v>
      </c>
      <c r="G487" s="5" t="n">
        <f aca="false">LOOKUP(B487,'WOE &amp; IV'!$B$5:$B$9,'WOE &amp; IV'!$H$5:$H$9)</f>
        <v>0.218255430312074</v>
      </c>
      <c r="H487" s="5" t="n">
        <f aca="false">LOOKUP(C487,'WOE &amp; IV'!$B$14:$B$18,'WOE &amp; IV'!$H$14:$H$18)</f>
        <v>0.149360747248786</v>
      </c>
      <c r="I487" s="5" t="n">
        <f aca="false">LOOKUP(D487,'WOE &amp; IV'!$B$23:$B$26,'WOE &amp; IV'!$H$23:$H$26)</f>
        <v>-0.479121632008246</v>
      </c>
      <c r="J487" s="5" t="n">
        <f aca="false">LOOKUP(E487,'WOE &amp; IV'!$B$31:$B$34,'WOE &amp; IV'!$H$31:$H$34)</f>
        <v>-0.0820085521567092</v>
      </c>
      <c r="K487" s="5" t="n">
        <f aca="false">Model!$B$4+Model!$B$5*G487+Model!$B$6*H487+Model!$B$7*I487+Model!$B$8*J487</f>
        <v>-0.935146799584013</v>
      </c>
      <c r="L487" s="6" t="n">
        <f aca="false">IF(F487=1,LN(M487),LN(1-M487))</f>
        <v>-0.331120971478822</v>
      </c>
      <c r="M487" s="6" t="n">
        <f aca="false">1/(1+EXP(-K487))</f>
        <v>0.281881708045895</v>
      </c>
    </row>
    <row r="488" customFormat="false" ht="15" hidden="false" customHeight="false" outlineLevel="0" collapsed="false">
      <c r="A488" s="4" t="n">
        <v>487</v>
      </c>
      <c r="B488" s="4" t="n">
        <v>25.5</v>
      </c>
      <c r="C488" s="4" t="n">
        <v>195</v>
      </c>
      <c r="D488" s="4" t="n">
        <v>1</v>
      </c>
      <c r="E488" s="4" t="n">
        <v>0</v>
      </c>
      <c r="F488" s="4" t="n">
        <v>0</v>
      </c>
      <c r="G488" s="5" t="n">
        <f aca="false">LOOKUP(B488,'WOE &amp; IV'!$B$5:$B$9,'WOE &amp; IV'!$H$5:$H$9)</f>
        <v>0.721515666459208</v>
      </c>
      <c r="H488" s="5" t="n">
        <f aca="false">LOOKUP(C488,'WOE &amp; IV'!$B$14:$B$18,'WOE &amp; IV'!$H$14:$H$18)</f>
        <v>0.149360747248786</v>
      </c>
      <c r="I488" s="5" t="n">
        <f aca="false">LOOKUP(D488,'WOE &amp; IV'!$B$23:$B$26,'WOE &amp; IV'!$H$23:$H$26)</f>
        <v>-0.479121632008246</v>
      </c>
      <c r="J488" s="5" t="n">
        <f aca="false">LOOKUP(E488,'WOE &amp; IV'!$B$31:$B$34,'WOE &amp; IV'!$H$31:$H$34)</f>
        <v>0.255618819166126</v>
      </c>
      <c r="K488" s="5" t="n">
        <f aca="false">Model!$B$4+Model!$B$5*G488+Model!$B$6*H488+Model!$B$7*I488+Model!$B$8*J488</f>
        <v>-1.91485852035121</v>
      </c>
      <c r="L488" s="6" t="n">
        <f aca="false">IF(F488=1,LN(M488),LN(1-M488))</f>
        <v>-0.137465986886737</v>
      </c>
      <c r="M488" s="6" t="n">
        <f aca="false">1/(1+EXP(-K488))</f>
        <v>0.128436005902142</v>
      </c>
    </row>
    <row r="489" customFormat="false" ht="15" hidden="false" customHeight="false" outlineLevel="0" collapsed="false">
      <c r="A489" s="4" t="n">
        <v>488</v>
      </c>
      <c r="B489" s="4" t="n">
        <v>55.8</v>
      </c>
      <c r="C489" s="4" t="n">
        <v>134</v>
      </c>
      <c r="D489" s="4" t="n">
        <v>0</v>
      </c>
      <c r="E489" s="4" t="n">
        <v>4</v>
      </c>
      <c r="F489" s="4" t="n">
        <v>0</v>
      </c>
      <c r="G489" s="5" t="n">
        <f aca="false">LOOKUP(B489,'WOE &amp; IV'!$B$5:$B$9,'WOE &amp; IV'!$H$5:$H$9)</f>
        <v>0.218255430312074</v>
      </c>
      <c r="H489" s="5" t="n">
        <f aca="false">LOOKUP(C489,'WOE &amp; IV'!$B$14:$B$18,'WOE &amp; IV'!$H$14:$H$18)</f>
        <v>0.149360747248786</v>
      </c>
      <c r="I489" s="5" t="n">
        <f aca="false">LOOKUP(D489,'WOE &amp; IV'!$B$23:$B$26,'WOE &amp; IV'!$H$23:$H$26)</f>
        <v>0.552846198833581</v>
      </c>
      <c r="J489" s="5" t="n">
        <f aca="false">LOOKUP(E489,'WOE &amp; IV'!$B$31:$B$34,'WOE &amp; IV'!$H$31:$H$34)</f>
        <v>-0.28220740641837</v>
      </c>
      <c r="K489" s="5" t="n">
        <f aca="false">Model!$B$4+Model!$B$5*G489+Model!$B$6*H489+Model!$B$7*I489+Model!$B$8*J489</f>
        <v>-1.96345954272804</v>
      </c>
      <c r="L489" s="6" t="n">
        <f aca="false">IF(F489=1,LN(M489),LN(1-M489))</f>
        <v>-0.131354487392358</v>
      </c>
      <c r="M489" s="6" t="n">
        <f aca="false">1/(1+EXP(-K489))</f>
        <v>0.123093133140675</v>
      </c>
    </row>
    <row r="490" customFormat="false" ht="15" hidden="false" customHeight="false" outlineLevel="0" collapsed="false">
      <c r="A490" s="4" t="n">
        <v>489</v>
      </c>
      <c r="B490" s="4" t="n">
        <v>23.7</v>
      </c>
      <c r="C490" s="4" t="n">
        <v>93</v>
      </c>
      <c r="D490" s="4" t="n">
        <v>0</v>
      </c>
      <c r="E490" s="4" t="n">
        <v>1</v>
      </c>
      <c r="F490" s="4" t="n">
        <v>0</v>
      </c>
      <c r="G490" s="5" t="n">
        <f aca="false">LOOKUP(B490,'WOE &amp; IV'!$B$5:$B$9,'WOE &amp; IV'!$H$5:$H$9)</f>
        <v>0.721515666459208</v>
      </c>
      <c r="H490" s="5" t="n">
        <f aca="false">LOOKUP(C490,'WOE &amp; IV'!$B$14:$B$18,'WOE &amp; IV'!$H$14:$H$18)</f>
        <v>-0.171825195660813</v>
      </c>
      <c r="I490" s="5" t="n">
        <f aca="false">LOOKUP(D490,'WOE &amp; IV'!$B$23:$B$26,'WOE &amp; IV'!$H$23:$H$26)</f>
        <v>0.552846198833581</v>
      </c>
      <c r="J490" s="5" t="n">
        <f aca="false">LOOKUP(E490,'WOE &amp; IV'!$B$31:$B$34,'WOE &amp; IV'!$H$31:$H$34)</f>
        <v>-0.102296734208726</v>
      </c>
      <c r="K490" s="5" t="n">
        <f aca="false">Model!$B$4+Model!$B$5*G490+Model!$B$6*H490+Model!$B$7*I490+Model!$B$8*J490</f>
        <v>-2.31127615216273</v>
      </c>
      <c r="L490" s="6" t="n">
        <f aca="false">IF(F490=1,LN(M490),LN(1-M490))</f>
        <v>-0.0945231973885998</v>
      </c>
      <c r="M490" s="6" t="n">
        <f aca="false">1/(1+EXP(-K490))</f>
        <v>0.0901933707566932</v>
      </c>
    </row>
    <row r="491" customFormat="false" ht="15" hidden="false" customHeight="false" outlineLevel="0" collapsed="false">
      <c r="A491" s="4" t="n">
        <v>490</v>
      </c>
      <c r="B491" s="4" t="n">
        <v>61.6</v>
      </c>
      <c r="C491" s="4" t="n">
        <v>360</v>
      </c>
      <c r="D491" s="4" t="n">
        <v>1</v>
      </c>
      <c r="E491" s="4" t="n">
        <v>3</v>
      </c>
      <c r="F491" s="4" t="n">
        <v>1</v>
      </c>
      <c r="G491" s="5" t="n">
        <f aca="false">LOOKUP(B491,'WOE &amp; IV'!$B$5:$B$9,'WOE &amp; IV'!$H$5:$H$9)</f>
        <v>-0.907531990639555</v>
      </c>
      <c r="H491" s="5" t="n">
        <f aca="false">LOOKUP(C491,'WOE &amp; IV'!$B$14:$B$18,'WOE &amp; IV'!$H$14:$H$18)</f>
        <v>1.40669467736998</v>
      </c>
      <c r="I491" s="5" t="n">
        <f aca="false">LOOKUP(D491,'WOE &amp; IV'!$B$23:$B$26,'WOE &amp; IV'!$H$23:$H$26)</f>
        <v>-0.479121632008246</v>
      </c>
      <c r="J491" s="5" t="n">
        <f aca="false">LOOKUP(E491,'WOE &amp; IV'!$B$31:$B$34,'WOE &amp; IV'!$H$31:$H$34)</f>
        <v>-0.0820085521567092</v>
      </c>
      <c r="K491" s="5" t="n">
        <f aca="false">Model!$B$4+Model!$B$5*G491+Model!$B$6*H491+Model!$B$7*I491+Model!$B$8*J491</f>
        <v>-1.38067354719536</v>
      </c>
      <c r="L491" s="6" t="n">
        <f aca="false">IF(F491=1,LN(M491),LN(1-M491))</f>
        <v>-1.60494379161998</v>
      </c>
      <c r="M491" s="6" t="n">
        <f aca="false">1/(1+EXP(-K491))</f>
        <v>0.200900846904027</v>
      </c>
    </row>
    <row r="492" customFormat="false" ht="15" hidden="false" customHeight="false" outlineLevel="0" collapsed="false">
      <c r="A492" s="4" t="n">
        <v>491</v>
      </c>
      <c r="B492" s="4" t="n">
        <v>72.1</v>
      </c>
      <c r="C492" s="4" t="n">
        <v>57</v>
      </c>
      <c r="D492" s="4" t="n">
        <v>0</v>
      </c>
      <c r="E492" s="4" t="n">
        <v>0</v>
      </c>
      <c r="F492" s="4" t="n">
        <v>0</v>
      </c>
      <c r="G492" s="5" t="n">
        <f aca="false">LOOKUP(B492,'WOE &amp; IV'!$B$5:$B$9,'WOE &amp; IV'!$H$5:$H$9)</f>
        <v>-0.907531990639555</v>
      </c>
      <c r="H492" s="5" t="n">
        <f aca="false">LOOKUP(C492,'WOE &amp; IV'!$B$14:$B$18,'WOE &amp; IV'!$H$14:$H$18)</f>
        <v>-0.18579367675035</v>
      </c>
      <c r="I492" s="5" t="n">
        <f aca="false">LOOKUP(D492,'WOE &amp; IV'!$B$23:$B$26,'WOE &amp; IV'!$H$23:$H$26)</f>
        <v>0.552846198833581</v>
      </c>
      <c r="J492" s="5" t="n">
        <f aca="false">LOOKUP(E492,'WOE &amp; IV'!$B$31:$B$34,'WOE &amp; IV'!$H$31:$H$34)</f>
        <v>0.255618819166126</v>
      </c>
      <c r="K492" s="5" t="n">
        <f aca="false">Model!$B$4+Model!$B$5*G492+Model!$B$6*H492+Model!$B$7*I492+Model!$B$8*J492</f>
        <v>-0.840985009345414</v>
      </c>
      <c r="L492" s="6" t="n">
        <f aca="false">IF(F492=1,LN(M492),LN(1-M492))</f>
        <v>-0.358572987239039</v>
      </c>
      <c r="M492" s="6" t="n">
        <f aca="false">1/(1+EXP(-K492))</f>
        <v>0.301327370208653</v>
      </c>
    </row>
    <row r="493" customFormat="false" ht="15" hidden="false" customHeight="false" outlineLevel="0" collapsed="false">
      <c r="A493" s="4" t="n">
        <v>492</v>
      </c>
      <c r="B493" s="4" t="n">
        <v>54.2</v>
      </c>
      <c r="C493" s="4" t="n">
        <v>121</v>
      </c>
      <c r="D493" s="4" t="n">
        <v>0</v>
      </c>
      <c r="E493" s="4" t="n">
        <v>1</v>
      </c>
      <c r="F493" s="4" t="n">
        <v>0</v>
      </c>
      <c r="G493" s="5" t="n">
        <f aca="false">LOOKUP(B493,'WOE &amp; IV'!$B$5:$B$9,'WOE &amp; IV'!$H$5:$H$9)</f>
        <v>0.218255430312074</v>
      </c>
      <c r="H493" s="5" t="n">
        <f aca="false">LOOKUP(C493,'WOE &amp; IV'!$B$14:$B$18,'WOE &amp; IV'!$H$14:$H$18)</f>
        <v>0.149360747248786</v>
      </c>
      <c r="I493" s="5" t="n">
        <f aca="false">LOOKUP(D493,'WOE &amp; IV'!$B$23:$B$26,'WOE &amp; IV'!$H$23:$H$26)</f>
        <v>0.552846198833581</v>
      </c>
      <c r="J493" s="5" t="n">
        <f aca="false">LOOKUP(E493,'WOE &amp; IV'!$B$31:$B$34,'WOE &amp; IV'!$H$31:$H$34)</f>
        <v>-0.102296734208726</v>
      </c>
      <c r="K493" s="5" t="n">
        <f aca="false">Model!$B$4+Model!$B$5*G493+Model!$B$6*H493+Model!$B$7*I493+Model!$B$8*J493</f>
        <v>-2.17679761783423</v>
      </c>
      <c r="L493" s="6" t="n">
        <f aca="false">IF(F493=1,LN(M493),LN(1-M493))</f>
        <v>-0.107422090918936</v>
      </c>
      <c r="M493" s="6" t="n">
        <f aca="false">1/(1+EXP(-K493))</f>
        <v>0.101853506506954</v>
      </c>
    </row>
    <row r="494" customFormat="false" ht="15" hidden="false" customHeight="false" outlineLevel="0" collapsed="false">
      <c r="A494" s="4" t="n">
        <v>493</v>
      </c>
      <c r="B494" s="4" t="n">
        <v>37.8</v>
      </c>
      <c r="C494" s="4" t="n">
        <v>215</v>
      </c>
      <c r="D494" s="4" t="n">
        <v>1</v>
      </c>
      <c r="E494" s="4" t="n">
        <v>2</v>
      </c>
      <c r="F494" s="4" t="n">
        <v>0</v>
      </c>
      <c r="G494" s="5" t="n">
        <f aca="false">LOOKUP(B494,'WOE &amp; IV'!$B$5:$B$9,'WOE &amp; IV'!$H$5:$H$9)</f>
        <v>0.218255430312074</v>
      </c>
      <c r="H494" s="5" t="n">
        <f aca="false">LOOKUP(C494,'WOE &amp; IV'!$B$14:$B$18,'WOE &amp; IV'!$H$14:$H$18)</f>
        <v>0.149360747248786</v>
      </c>
      <c r="I494" s="5" t="n">
        <f aca="false">LOOKUP(D494,'WOE &amp; IV'!$B$23:$B$26,'WOE &amp; IV'!$H$23:$H$26)</f>
        <v>-0.479121632008246</v>
      </c>
      <c r="J494" s="5" t="n">
        <f aca="false">LOOKUP(E494,'WOE &amp; IV'!$B$31:$B$34,'WOE &amp; IV'!$H$31:$H$34)</f>
        <v>-0.0820085521567092</v>
      </c>
      <c r="K494" s="5" t="n">
        <f aca="false">Model!$B$4+Model!$B$5*G494+Model!$B$6*H494+Model!$B$7*I494+Model!$B$8*J494</f>
        <v>-0.935146799584013</v>
      </c>
      <c r="L494" s="6" t="n">
        <f aca="false">IF(F494=1,LN(M494),LN(1-M494))</f>
        <v>-0.331120971478822</v>
      </c>
      <c r="M494" s="6" t="n">
        <f aca="false">1/(1+EXP(-K494))</f>
        <v>0.281881708045895</v>
      </c>
    </row>
    <row r="495" customFormat="false" ht="15" hidden="false" customHeight="false" outlineLevel="0" collapsed="false">
      <c r="A495" s="4" t="n">
        <v>494</v>
      </c>
      <c r="B495" s="4" t="n">
        <v>56.3</v>
      </c>
      <c r="C495" s="4" t="n">
        <v>36</v>
      </c>
      <c r="D495" s="4" t="n">
        <v>0</v>
      </c>
      <c r="E495" s="4" t="n">
        <v>0</v>
      </c>
      <c r="F495" s="4" t="n">
        <v>0</v>
      </c>
      <c r="G495" s="5" t="n">
        <f aca="false">LOOKUP(B495,'WOE &amp; IV'!$B$5:$B$9,'WOE &amp; IV'!$H$5:$H$9)</f>
        <v>0.218255430312074</v>
      </c>
      <c r="H495" s="5" t="n">
        <f aca="false">LOOKUP(C495,'WOE &amp; IV'!$B$14:$B$18,'WOE &amp; IV'!$H$14:$H$18)</f>
        <v>-0.18579367675035</v>
      </c>
      <c r="I495" s="5" t="n">
        <f aca="false">LOOKUP(D495,'WOE &amp; IV'!$B$23:$B$26,'WOE &amp; IV'!$H$23:$H$26)</f>
        <v>0.552846198833581</v>
      </c>
      <c r="J495" s="5" t="n">
        <f aca="false">LOOKUP(E495,'WOE &amp; IV'!$B$31:$B$34,'WOE &amp; IV'!$H$31:$H$34)</f>
        <v>0.255618819166126</v>
      </c>
      <c r="K495" s="5" t="n">
        <f aca="false">Model!$B$4+Model!$B$5*G495+Model!$B$6*H495+Model!$B$7*I495+Model!$B$8*J495</f>
        <v>-2.13699148834493</v>
      </c>
      <c r="L495" s="6" t="n">
        <f aca="false">IF(F495=1,LN(M495),LN(1-M495))</f>
        <v>-0.111549730671182</v>
      </c>
      <c r="M495" s="6" t="n">
        <f aca="false">1/(1+EXP(-K495))</f>
        <v>0.105553091147911</v>
      </c>
    </row>
    <row r="496" customFormat="false" ht="15" hidden="false" customHeight="false" outlineLevel="0" collapsed="false">
      <c r="A496" s="4" t="n">
        <v>495</v>
      </c>
      <c r="B496" s="4" t="n">
        <v>37.3</v>
      </c>
      <c r="C496" s="4" t="n">
        <v>157</v>
      </c>
      <c r="D496" s="4" t="n">
        <v>1</v>
      </c>
      <c r="E496" s="4" t="n">
        <v>3</v>
      </c>
      <c r="F496" s="4" t="n">
        <v>0</v>
      </c>
      <c r="G496" s="5" t="n">
        <f aca="false">LOOKUP(B496,'WOE &amp; IV'!$B$5:$B$9,'WOE &amp; IV'!$H$5:$H$9)</f>
        <v>0.218255430312074</v>
      </c>
      <c r="H496" s="5" t="n">
        <f aca="false">LOOKUP(C496,'WOE &amp; IV'!$B$14:$B$18,'WOE &amp; IV'!$H$14:$H$18)</f>
        <v>0.149360747248786</v>
      </c>
      <c r="I496" s="5" t="n">
        <f aca="false">LOOKUP(D496,'WOE &amp; IV'!$B$23:$B$26,'WOE &amp; IV'!$H$23:$H$26)</f>
        <v>-0.479121632008246</v>
      </c>
      <c r="J496" s="5" t="n">
        <f aca="false">LOOKUP(E496,'WOE &amp; IV'!$B$31:$B$34,'WOE &amp; IV'!$H$31:$H$34)</f>
        <v>-0.0820085521567092</v>
      </c>
      <c r="K496" s="5" t="n">
        <f aca="false">Model!$B$4+Model!$B$5*G496+Model!$B$6*H496+Model!$B$7*I496+Model!$B$8*J496</f>
        <v>-0.935146799584013</v>
      </c>
      <c r="L496" s="6" t="n">
        <f aca="false">IF(F496=1,LN(M496),LN(1-M496))</f>
        <v>-0.331120971478822</v>
      </c>
      <c r="M496" s="6" t="n">
        <f aca="false">1/(1+EXP(-K496))</f>
        <v>0.281881708045895</v>
      </c>
    </row>
    <row r="497" customFormat="false" ht="15" hidden="false" customHeight="false" outlineLevel="0" collapsed="false">
      <c r="A497" s="4" t="n">
        <v>496</v>
      </c>
      <c r="B497" s="4" t="n">
        <v>68.4</v>
      </c>
      <c r="C497" s="4" t="n">
        <v>310</v>
      </c>
      <c r="D497" s="4" t="n">
        <v>0</v>
      </c>
      <c r="E497" s="4" t="n">
        <v>1</v>
      </c>
      <c r="F497" s="4" t="n">
        <v>1</v>
      </c>
      <c r="G497" s="5" t="n">
        <f aca="false">LOOKUP(B497,'WOE &amp; IV'!$B$5:$B$9,'WOE &amp; IV'!$H$5:$H$9)</f>
        <v>-0.907531990639555</v>
      </c>
      <c r="H497" s="5" t="n">
        <f aca="false">LOOKUP(C497,'WOE &amp; IV'!$B$14:$B$18,'WOE &amp; IV'!$H$14:$H$18)</f>
        <v>1.40669467736998</v>
      </c>
      <c r="I497" s="5" t="n">
        <f aca="false">LOOKUP(D497,'WOE &amp; IV'!$B$23:$B$26,'WOE &amp; IV'!$H$23:$H$26)</f>
        <v>0.552846198833581</v>
      </c>
      <c r="J497" s="5" t="n">
        <f aca="false">LOOKUP(E497,'WOE &amp; IV'!$B$31:$B$34,'WOE &amp; IV'!$H$31:$H$34)</f>
        <v>-0.102296734208726</v>
      </c>
      <c r="K497" s="5" t="n">
        <f aca="false">Model!$B$4+Model!$B$5*G497+Model!$B$6*H497+Model!$B$7*I497+Model!$B$8*J497</f>
        <v>-2.62232436544558</v>
      </c>
      <c r="L497" s="6" t="n">
        <f aca="false">IF(F497=1,LN(M497),LN(1-M497))</f>
        <v>-2.69244152097775</v>
      </c>
      <c r="M497" s="6" t="n">
        <f aca="false">1/(1+EXP(-K497))</f>
        <v>0.0677154087897178</v>
      </c>
    </row>
    <row r="498" customFormat="false" ht="15" hidden="false" customHeight="false" outlineLevel="0" collapsed="false">
      <c r="A498" s="4" t="n">
        <v>497</v>
      </c>
      <c r="B498" s="4" t="n">
        <v>0</v>
      </c>
      <c r="C498" s="4" t="n">
        <v>99</v>
      </c>
      <c r="D498" s="4" t="n">
        <v>0</v>
      </c>
      <c r="E498" s="4" t="n">
        <v>1</v>
      </c>
      <c r="F498" s="4" t="n">
        <v>0</v>
      </c>
      <c r="G498" s="5" t="n">
        <f aca="false">LOOKUP(B498,'WOE &amp; IV'!$B$5:$B$9,'WOE &amp; IV'!$H$5:$H$9)</f>
        <v>1.45548484153941</v>
      </c>
      <c r="H498" s="5" t="n">
        <f aca="false">LOOKUP(C498,'WOE &amp; IV'!$B$14:$B$18,'WOE &amp; IV'!$H$14:$H$18)</f>
        <v>-0.171825195660813</v>
      </c>
      <c r="I498" s="5" t="n">
        <f aca="false">LOOKUP(D498,'WOE &amp; IV'!$B$23:$B$26,'WOE &amp; IV'!$H$23:$H$26)</f>
        <v>0.552846198833581</v>
      </c>
      <c r="J498" s="5" t="n">
        <f aca="false">LOOKUP(E498,'WOE &amp; IV'!$B$31:$B$34,'WOE &amp; IV'!$H$31:$H$34)</f>
        <v>-0.102296734208726</v>
      </c>
      <c r="K498" s="5" t="n">
        <f aca="false">Model!$B$4+Model!$B$5*G498+Model!$B$6*H498+Model!$B$7*I498+Model!$B$8*J498</f>
        <v>-3.15622146651505</v>
      </c>
      <c r="L498" s="6" t="n">
        <f aca="false">IF(F498=1,LN(M498),LN(1-M498))</f>
        <v>-0.0417045023477744</v>
      </c>
      <c r="M498" s="6" t="n">
        <f aca="false">1/(1+EXP(-K498))</f>
        <v>0.0408468337907331</v>
      </c>
    </row>
    <row r="499" customFormat="false" ht="15" hidden="false" customHeight="false" outlineLevel="0" collapsed="false">
      <c r="A499" s="4" t="n">
        <v>498</v>
      </c>
      <c r="B499" s="4" t="n">
        <v>36.6</v>
      </c>
      <c r="C499" s="4" t="n">
        <v>113</v>
      </c>
      <c r="D499" s="4" t="n">
        <v>0</v>
      </c>
      <c r="E499" s="4" t="n">
        <v>3</v>
      </c>
      <c r="F499" s="4" t="n">
        <v>0</v>
      </c>
      <c r="G499" s="5" t="n">
        <f aca="false">LOOKUP(B499,'WOE &amp; IV'!$B$5:$B$9,'WOE &amp; IV'!$H$5:$H$9)</f>
        <v>0.218255430312074</v>
      </c>
      <c r="H499" s="5" t="n">
        <f aca="false">LOOKUP(C499,'WOE &amp; IV'!$B$14:$B$18,'WOE &amp; IV'!$H$14:$H$18)</f>
        <v>-0.171825195660813</v>
      </c>
      <c r="I499" s="5" t="n">
        <f aca="false">LOOKUP(D499,'WOE &amp; IV'!$B$23:$B$26,'WOE &amp; IV'!$H$23:$H$26)</f>
        <v>0.552846198833581</v>
      </c>
      <c r="J499" s="5" t="n">
        <f aca="false">LOOKUP(E499,'WOE &amp; IV'!$B$31:$B$34,'WOE &amp; IV'!$H$31:$H$34)</f>
        <v>-0.0820085521567092</v>
      </c>
      <c r="K499" s="5" t="n">
        <f aca="false">Model!$B$4+Model!$B$5*G499+Model!$B$6*H499+Model!$B$7*I499+Model!$B$8*J499</f>
        <v>-1.75598069458743</v>
      </c>
      <c r="L499" s="6" t="n">
        <f aca="false">IF(F499=1,LN(M499),LN(1-M499))</f>
        <v>-0.159340977938033</v>
      </c>
      <c r="M499" s="6" t="n">
        <f aca="false">1/(1+EXP(-K499))</f>
        <v>0.147294444388917</v>
      </c>
    </row>
    <row r="500" customFormat="false" ht="15" hidden="false" customHeight="false" outlineLevel="0" collapsed="false">
      <c r="A500" s="4" t="n">
        <v>499</v>
      </c>
      <c r="B500" s="4" t="n">
        <v>0</v>
      </c>
      <c r="C500" s="4" t="n">
        <v>57</v>
      </c>
      <c r="D500" s="4" t="n">
        <v>1</v>
      </c>
      <c r="E500" s="4" t="n">
        <v>0</v>
      </c>
      <c r="F500" s="4" t="n">
        <v>0</v>
      </c>
      <c r="G500" s="5" t="n">
        <f aca="false">LOOKUP(B500,'WOE &amp; IV'!$B$5:$B$9,'WOE &amp; IV'!$H$5:$H$9)</f>
        <v>1.45548484153941</v>
      </c>
      <c r="H500" s="5" t="n">
        <f aca="false">LOOKUP(C500,'WOE &amp; IV'!$B$14:$B$18,'WOE &amp; IV'!$H$14:$H$18)</f>
        <v>-0.18579367675035</v>
      </c>
      <c r="I500" s="5" t="n">
        <f aca="false">LOOKUP(D500,'WOE &amp; IV'!$B$23:$B$26,'WOE &amp; IV'!$H$23:$H$26)</f>
        <v>-0.479121632008246</v>
      </c>
      <c r="J500" s="5" t="n">
        <f aca="false">LOOKUP(E500,'WOE &amp; IV'!$B$31:$B$34,'WOE &amp; IV'!$H$31:$H$34)</f>
        <v>0.255618819166126</v>
      </c>
      <c r="K500" s="5" t="n">
        <f aca="false">Model!$B$4+Model!$B$5*G500+Model!$B$6*H500+Model!$B$7*I500+Model!$B$8*J500</f>
        <v>-2.29558144202234</v>
      </c>
      <c r="L500" s="6" t="n">
        <f aca="false">IF(F500=1,LN(M500),LN(1-M500))</f>
        <v>-0.0959489061290223</v>
      </c>
      <c r="M500" s="6" t="n">
        <f aca="false">1/(1+EXP(-K500))</f>
        <v>0.0914895658022381</v>
      </c>
    </row>
    <row r="501" customFormat="false" ht="15" hidden="false" customHeight="false" outlineLevel="0" collapsed="false">
      <c r="A501" s="4" t="n">
        <v>500</v>
      </c>
      <c r="B501" s="4" t="n">
        <v>7.6</v>
      </c>
      <c r="C501" s="4" t="n">
        <v>142</v>
      </c>
      <c r="D501" s="4" t="n">
        <v>1</v>
      </c>
      <c r="E501" s="4" t="n">
        <v>1</v>
      </c>
      <c r="F501" s="4" t="n">
        <v>0</v>
      </c>
      <c r="G501" s="5" t="n">
        <f aca="false">LOOKUP(B501,'WOE &amp; IV'!$B$5:$B$9,'WOE &amp; IV'!$H$5:$H$9)</f>
        <v>1.45548484153941</v>
      </c>
      <c r="H501" s="5" t="n">
        <f aca="false">LOOKUP(C501,'WOE &amp; IV'!$B$14:$B$18,'WOE &amp; IV'!$H$14:$H$18)</f>
        <v>0.149360747248786</v>
      </c>
      <c r="I501" s="5" t="n">
        <f aca="false">LOOKUP(D501,'WOE &amp; IV'!$B$23:$B$26,'WOE &amp; IV'!$H$23:$H$26)</f>
        <v>-0.479121632008246</v>
      </c>
      <c r="J501" s="5" t="n">
        <f aca="false">LOOKUP(E501,'WOE &amp; IV'!$B$31:$B$34,'WOE &amp; IV'!$H$31:$H$34)</f>
        <v>-0.102296734208726</v>
      </c>
      <c r="K501" s="5" t="n">
        <f aca="false">Model!$B$4+Model!$B$5*G501+Model!$B$6*H501+Model!$B$7*I501+Model!$B$8*J501</f>
        <v>-2.33538757151164</v>
      </c>
      <c r="L501" s="6" t="n">
        <f aca="false">IF(F501=1,LN(M501),LN(1-M501))</f>
        <v>-0.0923722034585223</v>
      </c>
      <c r="M501" s="6" t="n">
        <f aca="false">1/(1+EXP(-K501))</f>
        <v>0.0882342759745116</v>
      </c>
    </row>
    <row r="502" customFormat="false" ht="15" hidden="false" customHeight="false" outlineLevel="0" collapsed="false">
      <c r="A502" s="4" t="n">
        <v>501</v>
      </c>
      <c r="B502" s="4" t="n">
        <v>79.1</v>
      </c>
      <c r="C502" s="4" t="n">
        <v>50</v>
      </c>
      <c r="D502" s="4" t="n">
        <v>1</v>
      </c>
      <c r="E502" s="4" t="n">
        <v>1</v>
      </c>
      <c r="F502" s="4" t="n">
        <v>1</v>
      </c>
      <c r="G502" s="5" t="n">
        <f aca="false">LOOKUP(B502,'WOE &amp; IV'!$B$5:$B$9,'WOE &amp; IV'!$H$5:$H$9)</f>
        <v>-0.907531990639555</v>
      </c>
      <c r="H502" s="5" t="n">
        <f aca="false">LOOKUP(C502,'WOE &amp; IV'!$B$14:$B$18,'WOE &amp; IV'!$H$14:$H$18)</f>
        <v>-0.18579367675035</v>
      </c>
      <c r="I502" s="5" t="n">
        <f aca="false">LOOKUP(D502,'WOE &amp; IV'!$B$23:$B$26,'WOE &amp; IV'!$H$23:$H$26)</f>
        <v>-0.479121632008246</v>
      </c>
      <c r="J502" s="5" t="n">
        <f aca="false">LOOKUP(E502,'WOE &amp; IV'!$B$31:$B$34,'WOE &amp; IV'!$H$31:$H$34)</f>
        <v>-0.102296734208726</v>
      </c>
      <c r="K502" s="5" t="n">
        <f aca="false">Model!$B$4+Model!$B$5*G502+Model!$B$6*H502+Model!$B$7*I502+Model!$B$8*J502</f>
        <v>0.849139798373987</v>
      </c>
      <c r="L502" s="6" t="n">
        <f aca="false">IF(F502=1,LN(M502),LN(1-M502))</f>
        <v>-0.356122718692415</v>
      </c>
      <c r="M502" s="6" t="n">
        <f aca="false">1/(1+EXP(-K502))</f>
        <v>0.700386664425525</v>
      </c>
    </row>
    <row r="503" customFormat="false" ht="15" hidden="false" customHeight="false" outlineLevel="0" collapsed="false">
      <c r="A503" s="4" t="n">
        <v>502</v>
      </c>
      <c r="B503" s="4" t="n">
        <v>67.4</v>
      </c>
      <c r="C503" s="4" t="n">
        <v>95</v>
      </c>
      <c r="D503" s="4" t="n">
        <v>1</v>
      </c>
      <c r="E503" s="4" t="n">
        <v>1</v>
      </c>
      <c r="F503" s="4" t="n">
        <v>1</v>
      </c>
      <c r="G503" s="5" t="n">
        <f aca="false">LOOKUP(B503,'WOE &amp; IV'!$B$5:$B$9,'WOE &amp; IV'!$H$5:$H$9)</f>
        <v>-0.907531990639555</v>
      </c>
      <c r="H503" s="5" t="n">
        <f aca="false">LOOKUP(C503,'WOE &amp; IV'!$B$14:$B$18,'WOE &amp; IV'!$H$14:$H$18)</f>
        <v>-0.171825195660813</v>
      </c>
      <c r="I503" s="5" t="n">
        <f aca="false">LOOKUP(D503,'WOE &amp; IV'!$B$23:$B$26,'WOE &amp; IV'!$H$23:$H$26)</f>
        <v>-0.479121632008246</v>
      </c>
      <c r="J503" s="5" t="n">
        <f aca="false">LOOKUP(E503,'WOE &amp; IV'!$B$31:$B$34,'WOE &amp; IV'!$H$31:$H$34)</f>
        <v>-0.102296734208726</v>
      </c>
      <c r="K503" s="5" t="n">
        <f aca="false">Model!$B$4+Model!$B$5*G503+Model!$B$6*H503+Model!$B$7*I503+Model!$B$8*J503</f>
        <v>0.829792055216869</v>
      </c>
      <c r="L503" s="6" t="n">
        <f aca="false">IF(F503=1,LN(M503),LN(1-M503))</f>
        <v>-0.361958937967913</v>
      </c>
      <c r="M503" s="6" t="n">
        <f aca="false">1/(1+EXP(-K503))</f>
        <v>0.696310959197706</v>
      </c>
    </row>
    <row r="504" customFormat="false" ht="15" hidden="false" customHeight="false" outlineLevel="0" collapsed="false">
      <c r="A504" s="4" t="n">
        <v>503</v>
      </c>
      <c r="B504" s="4" t="n">
        <v>27</v>
      </c>
      <c r="C504" s="4" t="n">
        <v>24</v>
      </c>
      <c r="D504" s="4" t="n">
        <v>1</v>
      </c>
      <c r="E504" s="4" t="n">
        <v>2</v>
      </c>
      <c r="F504" s="4" t="n">
        <v>0</v>
      </c>
      <c r="G504" s="5" t="n">
        <f aca="false">LOOKUP(B504,'WOE &amp; IV'!$B$5:$B$9,'WOE &amp; IV'!$H$5:$H$9)</f>
        <v>0.721515666459208</v>
      </c>
      <c r="H504" s="5" t="n">
        <f aca="false">LOOKUP(C504,'WOE &amp; IV'!$B$14:$B$18,'WOE &amp; IV'!$H$14:$H$18)</f>
        <v>-0.18579367675035</v>
      </c>
      <c r="I504" s="5" t="n">
        <f aca="false">LOOKUP(D504,'WOE &amp; IV'!$B$23:$B$26,'WOE &amp; IV'!$H$23:$H$26)</f>
        <v>-0.479121632008246</v>
      </c>
      <c r="J504" s="5" t="n">
        <f aca="false">LOOKUP(E504,'WOE &amp; IV'!$B$31:$B$34,'WOE &amp; IV'!$H$31:$H$34)</f>
        <v>-0.0820085521567092</v>
      </c>
      <c r="K504" s="5" t="n">
        <f aca="false">Model!$B$4+Model!$B$5*G504+Model!$B$6*H504+Model!$B$7*I504+Model!$B$8*J504</f>
        <v>-1.05027759075539</v>
      </c>
      <c r="L504" s="6" t="n">
        <f aca="false">IF(F504=1,LN(M504),LN(1-M504))</f>
        <v>-0.299986528524255</v>
      </c>
      <c r="M504" s="6" t="n">
        <f aca="false">1/(1+EXP(-K504))</f>
        <v>0.259171799336368</v>
      </c>
    </row>
    <row r="505" customFormat="false" ht="15" hidden="false" customHeight="false" outlineLevel="0" collapsed="false">
      <c r="A505" s="4" t="n">
        <v>504</v>
      </c>
      <c r="B505" s="4" t="n">
        <v>7.4</v>
      </c>
      <c r="C505" s="4" t="n">
        <v>4</v>
      </c>
      <c r="D505" s="4" t="n">
        <v>1</v>
      </c>
      <c r="E505" s="4" t="n">
        <v>2</v>
      </c>
      <c r="F505" s="4" t="n">
        <v>0</v>
      </c>
      <c r="G505" s="5" t="n">
        <f aca="false">LOOKUP(B505,'WOE &amp; IV'!$B$5:$B$9,'WOE &amp; IV'!$H$5:$H$9)</f>
        <v>1.45548484153941</v>
      </c>
      <c r="H505" s="5" t="n">
        <f aca="false">LOOKUP(C505,'WOE &amp; IV'!$B$14:$B$18,'WOE &amp; IV'!$H$14:$H$18)</f>
        <v>-0.498509425915863</v>
      </c>
      <c r="I505" s="5" t="n">
        <f aca="false">LOOKUP(D505,'WOE &amp; IV'!$B$23:$B$26,'WOE &amp; IV'!$H$23:$H$26)</f>
        <v>-0.479121632008246</v>
      </c>
      <c r="J505" s="5" t="n">
        <f aca="false">LOOKUP(E505,'WOE &amp; IV'!$B$31:$B$34,'WOE &amp; IV'!$H$31:$H$34)</f>
        <v>-0.0820085521567092</v>
      </c>
      <c r="K505" s="5" t="n">
        <f aca="false">Model!$B$4+Model!$B$5*G505+Model!$B$6*H505+Model!$B$7*I505+Model!$B$8*J505</f>
        <v>-1.46208032093857</v>
      </c>
      <c r="L505" s="6" t="n">
        <f aca="false">IF(F505=1,LN(M505),LN(1-M505))</f>
        <v>-0.208438886452159</v>
      </c>
      <c r="M505" s="6" t="n">
        <f aca="false">1/(1+EXP(-K505))</f>
        <v>0.188149351740069</v>
      </c>
    </row>
    <row r="506" customFormat="false" ht="15" hidden="false" customHeight="false" outlineLevel="0" collapsed="false">
      <c r="A506" s="4" t="n">
        <v>505</v>
      </c>
      <c r="B506" s="4" t="n">
        <v>0</v>
      </c>
      <c r="C506" s="4" t="n">
        <v>67</v>
      </c>
      <c r="D506" s="4" t="n">
        <v>0</v>
      </c>
      <c r="E506" s="4" t="n">
        <v>0</v>
      </c>
      <c r="F506" s="4" t="n">
        <v>0</v>
      </c>
      <c r="G506" s="5" t="n">
        <f aca="false">LOOKUP(B506,'WOE &amp; IV'!$B$5:$B$9,'WOE &amp; IV'!$H$5:$H$9)</f>
        <v>1.45548484153941</v>
      </c>
      <c r="H506" s="5" t="n">
        <f aca="false">LOOKUP(C506,'WOE &amp; IV'!$B$14:$B$18,'WOE &amp; IV'!$H$14:$H$18)</f>
        <v>-0.171825195660813</v>
      </c>
      <c r="I506" s="5" t="n">
        <f aca="false">LOOKUP(D506,'WOE &amp; IV'!$B$23:$B$26,'WOE &amp; IV'!$H$23:$H$26)</f>
        <v>0.552846198833581</v>
      </c>
      <c r="J506" s="5" t="n">
        <f aca="false">LOOKUP(E506,'WOE &amp; IV'!$B$31:$B$34,'WOE &amp; IV'!$H$31:$H$34)</f>
        <v>0.255618819166126</v>
      </c>
      <c r="K506" s="5" t="n">
        <f aca="false">Model!$B$4+Model!$B$5*G506+Model!$B$6*H506+Model!$B$7*I506+Model!$B$8*J506</f>
        <v>-3.58063772970695</v>
      </c>
      <c r="L506" s="6" t="n">
        <f aca="false">IF(F506=1,LN(M506),LN(1-M506))</f>
        <v>-0.0274769539427571</v>
      </c>
      <c r="M506" s="6" t="n">
        <f aca="false">1/(1+EXP(-K506))</f>
        <v>0.0271028962625628</v>
      </c>
    </row>
    <row r="507" customFormat="false" ht="15" hidden="false" customHeight="false" outlineLevel="0" collapsed="false">
      <c r="A507" s="4" t="n">
        <v>506</v>
      </c>
      <c r="B507" s="4" t="n">
        <v>31.4</v>
      </c>
      <c r="C507" s="4" t="n">
        <v>66</v>
      </c>
      <c r="D507" s="4" t="n">
        <v>0</v>
      </c>
      <c r="E507" s="4" t="n">
        <v>1</v>
      </c>
      <c r="F507" s="4" t="n">
        <v>0</v>
      </c>
      <c r="G507" s="5" t="n">
        <f aca="false">LOOKUP(B507,'WOE &amp; IV'!$B$5:$B$9,'WOE &amp; IV'!$H$5:$H$9)</f>
        <v>0.218255430312074</v>
      </c>
      <c r="H507" s="5" t="n">
        <f aca="false">LOOKUP(C507,'WOE &amp; IV'!$B$14:$B$18,'WOE &amp; IV'!$H$14:$H$18)</f>
        <v>-0.171825195660813</v>
      </c>
      <c r="I507" s="5" t="n">
        <f aca="false">LOOKUP(D507,'WOE &amp; IV'!$B$23:$B$26,'WOE &amp; IV'!$H$23:$H$26)</f>
        <v>0.552846198833581</v>
      </c>
      <c r="J507" s="5" t="n">
        <f aca="false">LOOKUP(E507,'WOE &amp; IV'!$B$31:$B$34,'WOE &amp; IV'!$H$31:$H$34)</f>
        <v>-0.102296734208726</v>
      </c>
      <c r="K507" s="5" t="n">
        <f aca="false">Model!$B$4+Model!$B$5*G507+Model!$B$6*H507+Model!$B$7*I507+Model!$B$8*J507</f>
        <v>-1.73192296831015</v>
      </c>
      <c r="L507" s="6" t="n">
        <f aca="false">IF(F507=1,LN(M507),LN(1-M507))</f>
        <v>-0.162921100069835</v>
      </c>
      <c r="M507" s="6" t="n">
        <f aca="false">1/(1+EXP(-K507))</f>
        <v>0.150341776255468</v>
      </c>
    </row>
    <row r="508" customFormat="false" ht="15" hidden="false" customHeight="false" outlineLevel="0" collapsed="false">
      <c r="A508" s="4" t="n">
        <v>507</v>
      </c>
      <c r="B508" s="4" t="n">
        <v>100</v>
      </c>
      <c r="C508" s="4" t="n">
        <v>72</v>
      </c>
      <c r="D508" s="4" t="n">
        <v>0</v>
      </c>
      <c r="E508" s="4" t="n">
        <v>2</v>
      </c>
      <c r="F508" s="4" t="n">
        <v>0</v>
      </c>
      <c r="G508" s="5" t="n">
        <f aca="false">LOOKUP(B508,'WOE &amp; IV'!$B$5:$B$9,'WOE &amp; IV'!$H$5:$H$9)</f>
        <v>-1.34136085834593</v>
      </c>
      <c r="H508" s="5" t="n">
        <f aca="false">LOOKUP(C508,'WOE &amp; IV'!$B$14:$B$18,'WOE &amp; IV'!$H$14:$H$18)</f>
        <v>-0.171825195660813</v>
      </c>
      <c r="I508" s="5" t="n">
        <f aca="false">LOOKUP(D508,'WOE &amp; IV'!$B$23:$B$26,'WOE &amp; IV'!$H$23:$H$26)</f>
        <v>0.552846198833581</v>
      </c>
      <c r="J508" s="5" t="n">
        <f aca="false">LOOKUP(E508,'WOE &amp; IV'!$B$31:$B$34,'WOE &amp; IV'!$H$31:$H$34)</f>
        <v>-0.0820085521567092</v>
      </c>
      <c r="K508" s="5" t="n">
        <f aca="false">Model!$B$4+Model!$B$5*G508+Model!$B$6*H508+Model!$B$7*I508+Model!$B$8*J508</f>
        <v>0.0394495769156688</v>
      </c>
      <c r="L508" s="6" t="n">
        <f aca="false">IF(F508=1,LN(M508),LN(1-M508))</f>
        <v>-0.713066490044496</v>
      </c>
      <c r="M508" s="6" t="n">
        <f aca="false">1/(1+EXP(-K508))</f>
        <v>0.509861115382975</v>
      </c>
    </row>
    <row r="509" customFormat="false" ht="15" hidden="false" customHeight="false" outlineLevel="0" collapsed="false">
      <c r="A509" s="4" t="n">
        <v>508</v>
      </c>
      <c r="B509" s="4" t="n">
        <v>55.9</v>
      </c>
      <c r="C509" s="4" t="n">
        <v>169</v>
      </c>
      <c r="D509" s="4" t="n">
        <v>0</v>
      </c>
      <c r="E509" s="4" t="n">
        <v>3</v>
      </c>
      <c r="F509" s="4" t="n">
        <v>0</v>
      </c>
      <c r="G509" s="5" t="n">
        <f aca="false">LOOKUP(B509,'WOE &amp; IV'!$B$5:$B$9,'WOE &amp; IV'!$H$5:$H$9)</f>
        <v>0.218255430312074</v>
      </c>
      <c r="H509" s="5" t="n">
        <f aca="false">LOOKUP(C509,'WOE &amp; IV'!$B$14:$B$18,'WOE &amp; IV'!$H$14:$H$18)</f>
        <v>0.149360747248786</v>
      </c>
      <c r="I509" s="5" t="n">
        <f aca="false">LOOKUP(D509,'WOE &amp; IV'!$B$23:$B$26,'WOE &amp; IV'!$H$23:$H$26)</f>
        <v>0.552846198833581</v>
      </c>
      <c r="J509" s="5" t="n">
        <f aca="false">LOOKUP(E509,'WOE &amp; IV'!$B$31:$B$34,'WOE &amp; IV'!$H$31:$H$34)</f>
        <v>-0.0820085521567092</v>
      </c>
      <c r="K509" s="5" t="n">
        <f aca="false">Model!$B$4+Model!$B$5*G509+Model!$B$6*H509+Model!$B$7*I509+Model!$B$8*J509</f>
        <v>-2.20085534411151</v>
      </c>
      <c r="L509" s="6" t="n">
        <f aca="false">IF(F509=1,LN(M509),LN(1-M509))</f>
        <v>-0.104998031617279</v>
      </c>
      <c r="M509" s="6" t="n">
        <f aca="false">1/(1+EXP(-K509))</f>
        <v>0.0996737052287567</v>
      </c>
    </row>
    <row r="510" customFormat="false" ht="15" hidden="false" customHeight="false" outlineLevel="0" collapsed="false">
      <c r="A510" s="4" t="n">
        <v>509</v>
      </c>
      <c r="B510" s="4" t="n">
        <v>31</v>
      </c>
      <c r="C510" s="4" t="n">
        <v>199</v>
      </c>
      <c r="D510" s="4" t="n">
        <v>0</v>
      </c>
      <c r="E510" s="4" t="n">
        <v>1</v>
      </c>
      <c r="F510" s="4" t="n">
        <v>0</v>
      </c>
      <c r="G510" s="5" t="n">
        <f aca="false">LOOKUP(B510,'WOE &amp; IV'!$B$5:$B$9,'WOE &amp; IV'!$H$5:$H$9)</f>
        <v>0.218255430312074</v>
      </c>
      <c r="H510" s="5" t="n">
        <f aca="false">LOOKUP(C510,'WOE &amp; IV'!$B$14:$B$18,'WOE &amp; IV'!$H$14:$H$18)</f>
        <v>0.149360747248786</v>
      </c>
      <c r="I510" s="5" t="n">
        <f aca="false">LOOKUP(D510,'WOE &amp; IV'!$B$23:$B$26,'WOE &amp; IV'!$H$23:$H$26)</f>
        <v>0.552846198833581</v>
      </c>
      <c r="J510" s="5" t="n">
        <f aca="false">LOOKUP(E510,'WOE &amp; IV'!$B$31:$B$34,'WOE &amp; IV'!$H$31:$H$34)</f>
        <v>-0.102296734208726</v>
      </c>
      <c r="K510" s="5" t="n">
        <f aca="false">Model!$B$4+Model!$B$5*G510+Model!$B$6*H510+Model!$B$7*I510+Model!$B$8*J510</f>
        <v>-2.17679761783423</v>
      </c>
      <c r="L510" s="6" t="n">
        <f aca="false">IF(F510=1,LN(M510),LN(1-M510))</f>
        <v>-0.107422090918936</v>
      </c>
      <c r="M510" s="6" t="n">
        <f aca="false">1/(1+EXP(-K510))</f>
        <v>0.101853506506954</v>
      </c>
    </row>
    <row r="511" customFormat="false" ht="15" hidden="false" customHeight="false" outlineLevel="0" collapsed="false">
      <c r="A511" s="4" t="n">
        <v>510</v>
      </c>
      <c r="B511" s="4" t="n">
        <v>56.6</v>
      </c>
      <c r="C511" s="4" t="n">
        <v>125</v>
      </c>
      <c r="D511" s="4" t="n">
        <v>0</v>
      </c>
      <c r="E511" s="4" t="n">
        <v>0</v>
      </c>
      <c r="F511" s="4" t="n">
        <v>0</v>
      </c>
      <c r="G511" s="5" t="n">
        <f aca="false">LOOKUP(B511,'WOE &amp; IV'!$B$5:$B$9,'WOE &amp; IV'!$H$5:$H$9)</f>
        <v>0.218255430312074</v>
      </c>
      <c r="H511" s="5" t="n">
        <f aca="false">LOOKUP(C511,'WOE &amp; IV'!$B$14:$B$18,'WOE &amp; IV'!$H$14:$H$18)</f>
        <v>0.149360747248786</v>
      </c>
      <c r="I511" s="5" t="n">
        <f aca="false">LOOKUP(D511,'WOE &amp; IV'!$B$23:$B$26,'WOE &amp; IV'!$H$23:$H$26)</f>
        <v>0.552846198833581</v>
      </c>
      <c r="J511" s="5" t="n">
        <f aca="false">LOOKUP(E511,'WOE &amp; IV'!$B$31:$B$34,'WOE &amp; IV'!$H$31:$H$34)</f>
        <v>0.255618819166126</v>
      </c>
      <c r="K511" s="5" t="n">
        <f aca="false">Model!$B$4+Model!$B$5*G511+Model!$B$6*H511+Model!$B$7*I511+Model!$B$8*J511</f>
        <v>-2.60121388102613</v>
      </c>
      <c r="L511" s="6" t="n">
        <f aca="false">IF(F511=1,LN(M511),LN(1-M511))</f>
        <v>-0.0715608135507159</v>
      </c>
      <c r="M511" s="6" t="n">
        <f aca="false">1/(1+EXP(-K511))</f>
        <v>0.0690603378729707</v>
      </c>
    </row>
    <row r="512" customFormat="false" ht="15" hidden="false" customHeight="false" outlineLevel="0" collapsed="false">
      <c r="A512" s="4" t="n">
        <v>511</v>
      </c>
      <c r="B512" s="4" t="n">
        <v>6</v>
      </c>
      <c r="C512" s="4" t="n">
        <v>160</v>
      </c>
      <c r="D512" s="4" t="n">
        <v>0</v>
      </c>
      <c r="E512" s="4" t="n">
        <v>1</v>
      </c>
      <c r="F512" s="4" t="n">
        <v>0</v>
      </c>
      <c r="G512" s="5" t="n">
        <f aca="false">LOOKUP(B512,'WOE &amp; IV'!$B$5:$B$9,'WOE &amp; IV'!$H$5:$H$9)</f>
        <v>1.45548484153941</v>
      </c>
      <c r="H512" s="5" t="n">
        <f aca="false">LOOKUP(C512,'WOE &amp; IV'!$B$14:$B$18,'WOE &amp; IV'!$H$14:$H$18)</f>
        <v>0.149360747248786</v>
      </c>
      <c r="I512" s="5" t="n">
        <f aca="false">LOOKUP(D512,'WOE &amp; IV'!$B$23:$B$26,'WOE &amp; IV'!$H$23:$H$26)</f>
        <v>0.552846198833581</v>
      </c>
      <c r="J512" s="5" t="n">
        <f aca="false">LOOKUP(E512,'WOE &amp; IV'!$B$31:$B$34,'WOE &amp; IV'!$H$31:$H$34)</f>
        <v>-0.102296734208726</v>
      </c>
      <c r="K512" s="5" t="n">
        <f aca="false">Model!$B$4+Model!$B$5*G512+Model!$B$6*H512+Model!$B$7*I512+Model!$B$8*J512</f>
        <v>-3.60109611603914</v>
      </c>
      <c r="L512" s="6" t="n">
        <f aca="false">IF(F512=1,LN(M512),LN(1-M512))</f>
        <v>-0.0269279551643663</v>
      </c>
      <c r="M512" s="6" t="n">
        <f aca="false">1/(1+EXP(-K512))</f>
        <v>0.0265686302988493</v>
      </c>
    </row>
    <row r="513" customFormat="false" ht="15" hidden="false" customHeight="false" outlineLevel="0" collapsed="false">
      <c r="A513" s="4" t="n">
        <v>512</v>
      </c>
      <c r="B513" s="4" t="n">
        <v>37.6</v>
      </c>
      <c r="C513" s="4" t="n">
        <v>52</v>
      </c>
      <c r="D513" s="4" t="n">
        <v>0</v>
      </c>
      <c r="E513" s="4" t="n">
        <v>0</v>
      </c>
      <c r="F513" s="4" t="n">
        <v>0</v>
      </c>
      <c r="G513" s="5" t="n">
        <f aca="false">LOOKUP(B513,'WOE &amp; IV'!$B$5:$B$9,'WOE &amp; IV'!$H$5:$H$9)</f>
        <v>0.218255430312074</v>
      </c>
      <c r="H513" s="5" t="n">
        <f aca="false">LOOKUP(C513,'WOE &amp; IV'!$B$14:$B$18,'WOE &amp; IV'!$H$14:$H$18)</f>
        <v>-0.18579367675035</v>
      </c>
      <c r="I513" s="5" t="n">
        <f aca="false">LOOKUP(D513,'WOE &amp; IV'!$B$23:$B$26,'WOE &amp; IV'!$H$23:$H$26)</f>
        <v>0.552846198833581</v>
      </c>
      <c r="J513" s="5" t="n">
        <f aca="false">LOOKUP(E513,'WOE &amp; IV'!$B$31:$B$34,'WOE &amp; IV'!$H$31:$H$34)</f>
        <v>0.255618819166126</v>
      </c>
      <c r="K513" s="5" t="n">
        <f aca="false">Model!$B$4+Model!$B$5*G513+Model!$B$6*H513+Model!$B$7*I513+Model!$B$8*J513</f>
        <v>-2.13699148834493</v>
      </c>
      <c r="L513" s="6" t="n">
        <f aca="false">IF(F513=1,LN(M513),LN(1-M513))</f>
        <v>-0.111549730671182</v>
      </c>
      <c r="M513" s="6" t="n">
        <f aca="false">1/(1+EXP(-K513))</f>
        <v>0.105553091147911</v>
      </c>
    </row>
    <row r="514" customFormat="false" ht="15" hidden="false" customHeight="false" outlineLevel="0" collapsed="false">
      <c r="A514" s="4" t="n">
        <v>513</v>
      </c>
      <c r="B514" s="4" t="n">
        <v>47.5</v>
      </c>
      <c r="C514" s="4" t="n">
        <v>41</v>
      </c>
      <c r="D514" s="4" t="n">
        <v>1</v>
      </c>
      <c r="E514" s="4" t="n">
        <v>1</v>
      </c>
      <c r="F514" s="4" t="n">
        <v>1</v>
      </c>
      <c r="G514" s="5" t="n">
        <f aca="false">LOOKUP(B514,'WOE &amp; IV'!$B$5:$B$9,'WOE &amp; IV'!$H$5:$H$9)</f>
        <v>0.218255430312074</v>
      </c>
      <c r="H514" s="5" t="n">
        <f aca="false">LOOKUP(C514,'WOE &amp; IV'!$B$14:$B$18,'WOE &amp; IV'!$H$14:$H$18)</f>
        <v>-0.18579367675035</v>
      </c>
      <c r="I514" s="5" t="n">
        <f aca="false">LOOKUP(D514,'WOE &amp; IV'!$B$23:$B$26,'WOE &amp; IV'!$H$23:$H$26)</f>
        <v>-0.479121632008246</v>
      </c>
      <c r="J514" s="5" t="n">
        <f aca="false">LOOKUP(E514,'WOE &amp; IV'!$B$31:$B$34,'WOE &amp; IV'!$H$31:$H$34)</f>
        <v>-0.102296734208726</v>
      </c>
      <c r="K514" s="5" t="n">
        <f aca="false">Model!$B$4+Model!$B$5*G514+Model!$B$6*H514+Model!$B$7*I514+Model!$B$8*J514</f>
        <v>-0.446866680625528</v>
      </c>
      <c r="L514" s="6" t="n">
        <f aca="false">IF(F514=1,LN(M514),LN(1-M514))</f>
        <v>-0.941336785646155</v>
      </c>
      <c r="M514" s="6" t="n">
        <f aca="false">1/(1+EXP(-K514))</f>
        <v>0.390105998544916</v>
      </c>
    </row>
    <row r="515" customFormat="false" ht="15" hidden="false" customHeight="false" outlineLevel="0" collapsed="false">
      <c r="A515" s="4" t="n">
        <v>514</v>
      </c>
      <c r="B515" s="4" t="n">
        <v>42.8</v>
      </c>
      <c r="C515" s="4" t="n">
        <v>144</v>
      </c>
      <c r="D515" s="4" t="n">
        <v>1</v>
      </c>
      <c r="E515" s="4" t="n">
        <v>1</v>
      </c>
      <c r="F515" s="4" t="n">
        <v>1</v>
      </c>
      <c r="G515" s="5" t="n">
        <f aca="false">LOOKUP(B515,'WOE &amp; IV'!$B$5:$B$9,'WOE &amp; IV'!$H$5:$H$9)</f>
        <v>0.218255430312074</v>
      </c>
      <c r="H515" s="5" t="n">
        <f aca="false">LOOKUP(C515,'WOE &amp; IV'!$B$14:$B$18,'WOE &amp; IV'!$H$14:$H$18)</f>
        <v>0.149360747248786</v>
      </c>
      <c r="I515" s="5" t="n">
        <f aca="false">LOOKUP(D515,'WOE &amp; IV'!$B$23:$B$26,'WOE &amp; IV'!$H$23:$H$26)</f>
        <v>-0.479121632008246</v>
      </c>
      <c r="J515" s="5" t="n">
        <f aca="false">LOOKUP(E515,'WOE &amp; IV'!$B$31:$B$34,'WOE &amp; IV'!$H$31:$H$34)</f>
        <v>-0.102296734208726</v>
      </c>
      <c r="K515" s="5" t="n">
        <f aca="false">Model!$B$4+Model!$B$5*G515+Model!$B$6*H515+Model!$B$7*I515+Model!$B$8*J515</f>
        <v>-0.911089073306731</v>
      </c>
      <c r="L515" s="6" t="n">
        <f aca="false">IF(F515=1,LN(M515),LN(1-M515))</f>
        <v>-1.24905026108437</v>
      </c>
      <c r="M515" s="6" t="n">
        <f aca="false">1/(1+EXP(-K515))</f>
        <v>0.286777030870436</v>
      </c>
    </row>
    <row r="516" customFormat="false" ht="15" hidden="false" customHeight="false" outlineLevel="0" collapsed="false">
      <c r="A516" s="4" t="n">
        <v>515</v>
      </c>
      <c r="B516" s="4" t="n">
        <v>64.8</v>
      </c>
      <c r="C516" s="4" t="n">
        <v>36</v>
      </c>
      <c r="D516" s="4" t="n">
        <v>0</v>
      </c>
      <c r="E516" s="4" t="n">
        <v>1</v>
      </c>
      <c r="F516" s="4" t="n">
        <v>1</v>
      </c>
      <c r="G516" s="5" t="n">
        <f aca="false">LOOKUP(B516,'WOE &amp; IV'!$B$5:$B$9,'WOE &amp; IV'!$H$5:$H$9)</f>
        <v>-0.907531990639555</v>
      </c>
      <c r="H516" s="5" t="n">
        <f aca="false">LOOKUP(C516,'WOE &amp; IV'!$B$14:$B$18,'WOE &amp; IV'!$H$14:$H$18)</f>
        <v>-0.18579367675035</v>
      </c>
      <c r="I516" s="5" t="n">
        <f aca="false">LOOKUP(D516,'WOE &amp; IV'!$B$23:$B$26,'WOE &amp; IV'!$H$23:$H$26)</f>
        <v>0.552846198833581</v>
      </c>
      <c r="J516" s="5" t="n">
        <f aca="false">LOOKUP(E516,'WOE &amp; IV'!$B$31:$B$34,'WOE &amp; IV'!$H$31:$H$34)</f>
        <v>-0.102296734208726</v>
      </c>
      <c r="K516" s="5" t="n">
        <f aca="false">Model!$B$4+Model!$B$5*G516+Model!$B$6*H516+Model!$B$7*I516+Model!$B$8*J516</f>
        <v>-0.416568746153514</v>
      </c>
      <c r="L516" s="6" t="n">
        <f aca="false">IF(F516=1,LN(M516),LN(1-M516))</f>
        <v>-0.922967698576141</v>
      </c>
      <c r="M516" s="6" t="n">
        <f aca="false">1/(1+EXP(-K516))</f>
        <v>0.397338109884371</v>
      </c>
    </row>
    <row r="517" customFormat="false" ht="15" hidden="false" customHeight="false" outlineLevel="0" collapsed="false">
      <c r="A517" s="4" t="n">
        <v>516</v>
      </c>
      <c r="B517" s="4" t="n">
        <v>53.6</v>
      </c>
      <c r="C517" s="4" t="n">
        <v>32</v>
      </c>
      <c r="D517" s="4" t="n">
        <v>0</v>
      </c>
      <c r="E517" s="4" t="n">
        <v>2</v>
      </c>
      <c r="F517" s="4" t="n">
        <v>0</v>
      </c>
      <c r="G517" s="5" t="n">
        <f aca="false">LOOKUP(B517,'WOE &amp; IV'!$B$5:$B$9,'WOE &amp; IV'!$H$5:$H$9)</f>
        <v>0.218255430312074</v>
      </c>
      <c r="H517" s="5" t="n">
        <f aca="false">LOOKUP(C517,'WOE &amp; IV'!$B$14:$B$18,'WOE &amp; IV'!$H$14:$H$18)</f>
        <v>-0.18579367675035</v>
      </c>
      <c r="I517" s="5" t="n">
        <f aca="false">LOOKUP(D517,'WOE &amp; IV'!$B$23:$B$26,'WOE &amp; IV'!$H$23:$H$26)</f>
        <v>0.552846198833581</v>
      </c>
      <c r="J517" s="5" t="n">
        <f aca="false">LOOKUP(E517,'WOE &amp; IV'!$B$31:$B$34,'WOE &amp; IV'!$H$31:$H$34)</f>
        <v>-0.0820085521567092</v>
      </c>
      <c r="K517" s="5" t="n">
        <f aca="false">Model!$B$4+Model!$B$5*G517+Model!$B$6*H517+Model!$B$7*I517+Model!$B$8*J517</f>
        <v>-1.73663295143031</v>
      </c>
      <c r="L517" s="6" t="n">
        <f aca="false">IF(F517=1,LN(M517),LN(1-M517))</f>
        <v>-0.162214408165028</v>
      </c>
      <c r="M517" s="6" t="n">
        <f aca="false">1/(1+EXP(-K517))</f>
        <v>0.149741117451537</v>
      </c>
    </row>
    <row r="518" customFormat="false" ht="15" hidden="false" customHeight="false" outlineLevel="0" collapsed="false">
      <c r="A518" s="4" t="n">
        <v>517</v>
      </c>
      <c r="B518" s="4" t="n">
        <v>61.7</v>
      </c>
      <c r="C518" s="4" t="n">
        <v>360</v>
      </c>
      <c r="D518" s="4" t="n">
        <v>1</v>
      </c>
      <c r="E518" s="4" t="n">
        <v>1</v>
      </c>
      <c r="F518" s="4" t="n">
        <v>0</v>
      </c>
      <c r="G518" s="5" t="n">
        <f aca="false">LOOKUP(B518,'WOE &amp; IV'!$B$5:$B$9,'WOE &amp; IV'!$H$5:$H$9)</f>
        <v>-0.907531990639555</v>
      </c>
      <c r="H518" s="5" t="n">
        <f aca="false">LOOKUP(C518,'WOE &amp; IV'!$B$14:$B$18,'WOE &amp; IV'!$H$14:$H$18)</f>
        <v>1.40669467736998</v>
      </c>
      <c r="I518" s="5" t="n">
        <f aca="false">LOOKUP(D518,'WOE &amp; IV'!$B$23:$B$26,'WOE &amp; IV'!$H$23:$H$26)</f>
        <v>-0.479121632008246</v>
      </c>
      <c r="J518" s="5" t="n">
        <f aca="false">LOOKUP(E518,'WOE &amp; IV'!$B$31:$B$34,'WOE &amp; IV'!$H$31:$H$34)</f>
        <v>-0.102296734208726</v>
      </c>
      <c r="K518" s="5" t="n">
        <f aca="false">Model!$B$4+Model!$B$5*G518+Model!$B$6*H518+Model!$B$7*I518+Model!$B$8*J518</f>
        <v>-1.35661582091808</v>
      </c>
      <c r="L518" s="6" t="n">
        <f aca="false">IF(F518=1,LN(M518),LN(1-M518))</f>
        <v>-0.229150143065495</v>
      </c>
      <c r="M518" s="6" t="n">
        <f aca="false">1/(1+EXP(-K518))</f>
        <v>0.204790870594929</v>
      </c>
    </row>
    <row r="519" customFormat="false" ht="15" hidden="false" customHeight="false" outlineLevel="0" collapsed="false">
      <c r="A519" s="4" t="n">
        <v>518</v>
      </c>
      <c r="B519" s="4" t="n">
        <v>27.8</v>
      </c>
      <c r="C519" s="4" t="n">
        <v>104</v>
      </c>
      <c r="D519" s="4" t="n">
        <v>1</v>
      </c>
      <c r="E519" s="4" t="n">
        <v>1</v>
      </c>
      <c r="F519" s="4" t="n">
        <v>0</v>
      </c>
      <c r="G519" s="5" t="n">
        <f aca="false">LOOKUP(B519,'WOE &amp; IV'!$B$5:$B$9,'WOE &amp; IV'!$H$5:$H$9)</f>
        <v>0.721515666459208</v>
      </c>
      <c r="H519" s="5" t="n">
        <f aca="false">LOOKUP(C519,'WOE &amp; IV'!$B$14:$B$18,'WOE &amp; IV'!$H$14:$H$18)</f>
        <v>-0.171825195660813</v>
      </c>
      <c r="I519" s="5" t="n">
        <f aca="false">LOOKUP(D519,'WOE &amp; IV'!$B$23:$B$26,'WOE &amp; IV'!$H$23:$H$26)</f>
        <v>-0.479121632008246</v>
      </c>
      <c r="J519" s="5" t="n">
        <f aca="false">LOOKUP(E519,'WOE &amp; IV'!$B$31:$B$34,'WOE &amp; IV'!$H$31:$H$34)</f>
        <v>-0.102296734208726</v>
      </c>
      <c r="K519" s="5" t="n">
        <f aca="false">Model!$B$4+Model!$B$5*G519+Model!$B$6*H519+Model!$B$7*I519+Model!$B$8*J519</f>
        <v>-1.04556760763523</v>
      </c>
      <c r="L519" s="6" t="n">
        <f aca="false">IF(F519=1,LN(M519),LN(1-M519))</f>
        <v>-0.301209354612263</v>
      </c>
      <c r="M519" s="6" t="n">
        <f aca="false">1/(1+EXP(-K519))</f>
        <v>0.260077149731017</v>
      </c>
    </row>
    <row r="520" customFormat="false" ht="15" hidden="false" customHeight="false" outlineLevel="0" collapsed="false">
      <c r="A520" s="4" t="n">
        <v>519</v>
      </c>
      <c r="B520" s="4" t="n">
        <v>67.4</v>
      </c>
      <c r="C520" s="4" t="n">
        <v>66</v>
      </c>
      <c r="D520" s="4" t="n">
        <v>0</v>
      </c>
      <c r="E520" s="4" t="n">
        <v>1</v>
      </c>
      <c r="F520" s="4" t="n">
        <v>1</v>
      </c>
      <c r="G520" s="5" t="n">
        <f aca="false">LOOKUP(B520,'WOE &amp; IV'!$B$5:$B$9,'WOE &amp; IV'!$H$5:$H$9)</f>
        <v>-0.907531990639555</v>
      </c>
      <c r="H520" s="5" t="n">
        <f aca="false">LOOKUP(C520,'WOE &amp; IV'!$B$14:$B$18,'WOE &amp; IV'!$H$14:$H$18)</f>
        <v>-0.171825195660813</v>
      </c>
      <c r="I520" s="5" t="n">
        <f aca="false">LOOKUP(D520,'WOE &amp; IV'!$B$23:$B$26,'WOE &amp; IV'!$H$23:$H$26)</f>
        <v>0.552846198833581</v>
      </c>
      <c r="J520" s="5" t="n">
        <f aca="false">LOOKUP(E520,'WOE &amp; IV'!$B$31:$B$34,'WOE &amp; IV'!$H$31:$H$34)</f>
        <v>-0.102296734208726</v>
      </c>
      <c r="K520" s="5" t="n">
        <f aca="false">Model!$B$4+Model!$B$5*G520+Model!$B$6*H520+Model!$B$7*I520+Model!$B$8*J520</f>
        <v>-0.435916489310632</v>
      </c>
      <c r="L520" s="6" t="n">
        <f aca="false">IF(F520=1,LN(M520),LN(1-M520))</f>
        <v>-0.934672605328918</v>
      </c>
      <c r="M520" s="6" t="n">
        <f aca="false">1/(1+EXP(-K520))</f>
        <v>0.392714417094236</v>
      </c>
    </row>
    <row r="521" customFormat="false" ht="15" hidden="false" customHeight="false" outlineLevel="0" collapsed="false">
      <c r="A521" s="4" t="n">
        <v>520</v>
      </c>
      <c r="B521" s="4" t="n">
        <v>85.7</v>
      </c>
      <c r="C521" s="4" t="n">
        <v>60</v>
      </c>
      <c r="D521" s="4" t="n">
        <v>0</v>
      </c>
      <c r="E521" s="4" t="n">
        <v>2</v>
      </c>
      <c r="F521" s="4" t="n">
        <v>1</v>
      </c>
      <c r="G521" s="5" t="n">
        <f aca="false">LOOKUP(B521,'WOE &amp; IV'!$B$5:$B$9,'WOE &amp; IV'!$H$5:$H$9)</f>
        <v>-0.907531990639555</v>
      </c>
      <c r="H521" s="5" t="n">
        <f aca="false">LOOKUP(C521,'WOE &amp; IV'!$B$14:$B$18,'WOE &amp; IV'!$H$14:$H$18)</f>
        <v>-0.171825195660813</v>
      </c>
      <c r="I521" s="5" t="n">
        <f aca="false">LOOKUP(D521,'WOE &amp; IV'!$B$23:$B$26,'WOE &amp; IV'!$H$23:$H$26)</f>
        <v>0.552846198833581</v>
      </c>
      <c r="J521" s="5" t="n">
        <f aca="false">LOOKUP(E521,'WOE &amp; IV'!$B$31:$B$34,'WOE &amp; IV'!$H$31:$H$34)</f>
        <v>-0.0820085521567092</v>
      </c>
      <c r="K521" s="5" t="n">
        <f aca="false">Model!$B$4+Model!$B$5*G521+Model!$B$6*H521+Model!$B$7*I521+Model!$B$8*J521</f>
        <v>-0.459974215587913</v>
      </c>
      <c r="L521" s="6" t="n">
        <f aca="false">IF(F521=1,LN(M521),LN(1-M521))</f>
        <v>-0.949351411343004</v>
      </c>
      <c r="M521" s="6" t="n">
        <f aca="false">1/(1+EXP(-K521))</f>
        <v>0.386991940657739</v>
      </c>
    </row>
    <row r="522" customFormat="false" ht="15" hidden="false" customHeight="false" outlineLevel="0" collapsed="false">
      <c r="A522" s="4" t="n">
        <v>521</v>
      </c>
      <c r="B522" s="4" t="n">
        <v>20.7</v>
      </c>
      <c r="C522" s="4" t="n">
        <v>25</v>
      </c>
      <c r="D522" s="4" t="n">
        <v>1</v>
      </c>
      <c r="E522" s="4" t="n">
        <v>1</v>
      </c>
      <c r="F522" s="4" t="n">
        <v>0</v>
      </c>
      <c r="G522" s="5" t="n">
        <f aca="false">LOOKUP(B522,'WOE &amp; IV'!$B$5:$B$9,'WOE &amp; IV'!$H$5:$H$9)</f>
        <v>0.721515666459208</v>
      </c>
      <c r="H522" s="5" t="n">
        <f aca="false">LOOKUP(C522,'WOE &amp; IV'!$B$14:$B$18,'WOE &amp; IV'!$H$14:$H$18)</f>
        <v>-0.18579367675035</v>
      </c>
      <c r="I522" s="5" t="n">
        <f aca="false">LOOKUP(D522,'WOE &amp; IV'!$B$23:$B$26,'WOE &amp; IV'!$H$23:$H$26)</f>
        <v>-0.479121632008246</v>
      </c>
      <c r="J522" s="5" t="n">
        <f aca="false">LOOKUP(E522,'WOE &amp; IV'!$B$31:$B$34,'WOE &amp; IV'!$H$31:$H$34)</f>
        <v>-0.102296734208726</v>
      </c>
      <c r="K522" s="5" t="n">
        <f aca="false">Model!$B$4+Model!$B$5*G522+Model!$B$6*H522+Model!$B$7*I522+Model!$B$8*J522</f>
        <v>-1.02621986447811</v>
      </c>
      <c r="L522" s="6" t="n">
        <f aca="false">IF(F522=1,LN(M522),LN(1-M522))</f>
        <v>-0.306277389765577</v>
      </c>
      <c r="M522" s="6" t="n">
        <f aca="false">1/(1+EXP(-K522))</f>
        <v>0.2638176183276</v>
      </c>
    </row>
    <row r="523" customFormat="false" ht="15" hidden="false" customHeight="false" outlineLevel="0" collapsed="false">
      <c r="A523" s="4" t="n">
        <v>522</v>
      </c>
      <c r="B523" s="4" t="n">
        <v>22.8</v>
      </c>
      <c r="C523" s="4" t="n">
        <v>123</v>
      </c>
      <c r="D523" s="4" t="n">
        <v>0</v>
      </c>
      <c r="E523" s="4" t="n">
        <v>0</v>
      </c>
      <c r="F523" s="4" t="n">
        <v>0</v>
      </c>
      <c r="G523" s="5" t="n">
        <f aca="false">LOOKUP(B523,'WOE &amp; IV'!$B$5:$B$9,'WOE &amp; IV'!$H$5:$H$9)</f>
        <v>0.721515666459208</v>
      </c>
      <c r="H523" s="5" t="n">
        <f aca="false">LOOKUP(C523,'WOE &amp; IV'!$B$14:$B$18,'WOE &amp; IV'!$H$14:$H$18)</f>
        <v>0.149360747248786</v>
      </c>
      <c r="I523" s="5" t="n">
        <f aca="false">LOOKUP(D523,'WOE &amp; IV'!$B$23:$B$26,'WOE &amp; IV'!$H$23:$H$26)</f>
        <v>0.552846198833581</v>
      </c>
      <c r="J523" s="5" t="n">
        <f aca="false">LOOKUP(E523,'WOE &amp; IV'!$B$31:$B$34,'WOE &amp; IV'!$H$31:$H$34)</f>
        <v>0.255618819166126</v>
      </c>
      <c r="K523" s="5" t="n">
        <f aca="false">Model!$B$4+Model!$B$5*G523+Model!$B$6*H523+Model!$B$7*I523+Model!$B$8*J523</f>
        <v>-3.18056706487871</v>
      </c>
      <c r="L523" s="6" t="n">
        <f aca="false">IF(F523=1,LN(M523),LN(1-M523))</f>
        <v>-0.0407215863194826</v>
      </c>
      <c r="M523" s="6" t="n">
        <f aca="false">1/(1+EXP(-K523))</f>
        <v>0.0399036032878291</v>
      </c>
    </row>
    <row r="524" customFormat="false" ht="15" hidden="false" customHeight="false" outlineLevel="0" collapsed="false">
      <c r="A524" s="4" t="n">
        <v>523</v>
      </c>
      <c r="B524" s="4" t="n">
        <v>78.4</v>
      </c>
      <c r="C524" s="4" t="n">
        <v>78</v>
      </c>
      <c r="D524" s="4" t="n">
        <v>0</v>
      </c>
      <c r="E524" s="4" t="n">
        <v>2</v>
      </c>
      <c r="F524" s="4" t="n">
        <v>0</v>
      </c>
      <c r="G524" s="5" t="n">
        <f aca="false">LOOKUP(B524,'WOE &amp; IV'!$B$5:$B$9,'WOE &amp; IV'!$H$5:$H$9)</f>
        <v>-0.907531990639555</v>
      </c>
      <c r="H524" s="5" t="n">
        <f aca="false">LOOKUP(C524,'WOE &amp; IV'!$B$14:$B$18,'WOE &amp; IV'!$H$14:$H$18)</f>
        <v>-0.171825195660813</v>
      </c>
      <c r="I524" s="5" t="n">
        <f aca="false">LOOKUP(D524,'WOE &amp; IV'!$B$23:$B$26,'WOE &amp; IV'!$H$23:$H$26)</f>
        <v>0.552846198833581</v>
      </c>
      <c r="J524" s="5" t="n">
        <f aca="false">LOOKUP(E524,'WOE &amp; IV'!$B$31:$B$34,'WOE &amp; IV'!$H$31:$H$34)</f>
        <v>-0.0820085521567092</v>
      </c>
      <c r="K524" s="5" t="n">
        <f aca="false">Model!$B$4+Model!$B$5*G524+Model!$B$6*H524+Model!$B$7*I524+Model!$B$8*J524</f>
        <v>-0.459974215587913</v>
      </c>
      <c r="L524" s="6" t="n">
        <f aca="false">IF(F524=1,LN(M524),LN(1-M524))</f>
        <v>-0.489377195755091</v>
      </c>
      <c r="M524" s="6" t="n">
        <f aca="false">1/(1+EXP(-K524))</f>
        <v>0.386991940657739</v>
      </c>
    </row>
    <row r="525" customFormat="false" ht="15" hidden="false" customHeight="false" outlineLevel="0" collapsed="false">
      <c r="A525" s="4" t="n">
        <v>524</v>
      </c>
      <c r="B525" s="4" t="n">
        <v>40.2</v>
      </c>
      <c r="C525" s="4" t="n">
        <v>195</v>
      </c>
      <c r="D525" s="4" t="n">
        <v>0</v>
      </c>
      <c r="E525" s="4" t="n">
        <v>2</v>
      </c>
      <c r="F525" s="4" t="n">
        <v>0</v>
      </c>
      <c r="G525" s="5" t="n">
        <f aca="false">LOOKUP(B525,'WOE &amp; IV'!$B$5:$B$9,'WOE &amp; IV'!$H$5:$H$9)</f>
        <v>0.218255430312074</v>
      </c>
      <c r="H525" s="5" t="n">
        <f aca="false">LOOKUP(C525,'WOE &amp; IV'!$B$14:$B$18,'WOE &amp; IV'!$H$14:$H$18)</f>
        <v>0.149360747248786</v>
      </c>
      <c r="I525" s="5" t="n">
        <f aca="false">LOOKUP(D525,'WOE &amp; IV'!$B$23:$B$26,'WOE &amp; IV'!$H$23:$H$26)</f>
        <v>0.552846198833581</v>
      </c>
      <c r="J525" s="5" t="n">
        <f aca="false">LOOKUP(E525,'WOE &amp; IV'!$B$31:$B$34,'WOE &amp; IV'!$H$31:$H$34)</f>
        <v>-0.0820085521567092</v>
      </c>
      <c r="K525" s="5" t="n">
        <f aca="false">Model!$B$4+Model!$B$5*G525+Model!$B$6*H525+Model!$B$7*I525+Model!$B$8*J525</f>
        <v>-2.20085534411151</v>
      </c>
      <c r="L525" s="6" t="n">
        <f aca="false">IF(F525=1,LN(M525),LN(1-M525))</f>
        <v>-0.104998031617279</v>
      </c>
      <c r="M525" s="6" t="n">
        <f aca="false">1/(1+EXP(-K525))</f>
        <v>0.0996737052287567</v>
      </c>
    </row>
    <row r="526" customFormat="false" ht="15" hidden="false" customHeight="false" outlineLevel="0" collapsed="false">
      <c r="A526" s="4" t="n">
        <v>525</v>
      </c>
      <c r="B526" s="4" t="n">
        <v>80.1</v>
      </c>
      <c r="C526" s="4" t="n">
        <v>147</v>
      </c>
      <c r="D526" s="4" t="n">
        <v>0</v>
      </c>
      <c r="E526" s="4" t="n">
        <v>1</v>
      </c>
      <c r="F526" s="4" t="n">
        <v>1</v>
      </c>
      <c r="G526" s="5" t="n">
        <f aca="false">LOOKUP(B526,'WOE &amp; IV'!$B$5:$B$9,'WOE &amp; IV'!$H$5:$H$9)</f>
        <v>-0.907531990639555</v>
      </c>
      <c r="H526" s="5" t="n">
        <f aca="false">LOOKUP(C526,'WOE &amp; IV'!$B$14:$B$18,'WOE &amp; IV'!$H$14:$H$18)</f>
        <v>0.149360747248786</v>
      </c>
      <c r="I526" s="5" t="n">
        <f aca="false">LOOKUP(D526,'WOE &amp; IV'!$B$23:$B$26,'WOE &amp; IV'!$H$23:$H$26)</f>
        <v>0.552846198833581</v>
      </c>
      <c r="J526" s="5" t="n">
        <f aca="false">LOOKUP(E526,'WOE &amp; IV'!$B$31:$B$34,'WOE &amp; IV'!$H$31:$H$34)</f>
        <v>-0.102296734208726</v>
      </c>
      <c r="K526" s="5" t="n">
        <f aca="false">Model!$B$4+Model!$B$5*G526+Model!$B$6*H526+Model!$B$7*I526+Model!$B$8*J526</f>
        <v>-0.880791138834718</v>
      </c>
      <c r="L526" s="6" t="n">
        <f aca="false">IF(F526=1,LN(M526),LN(1-M526))</f>
        <v>-1.22753535937122</v>
      </c>
      <c r="M526" s="6" t="n">
        <f aca="false">1/(1+EXP(-K526))</f>
        <v>0.293013862331912</v>
      </c>
    </row>
    <row r="527" customFormat="false" ht="15" hidden="false" customHeight="false" outlineLevel="0" collapsed="false">
      <c r="A527" s="4" t="n">
        <v>526</v>
      </c>
      <c r="B527" s="4" t="n">
        <v>33.9</v>
      </c>
      <c r="C527" s="4" t="n">
        <v>76</v>
      </c>
      <c r="D527" s="4" t="n">
        <v>1</v>
      </c>
      <c r="E527" s="4" t="n">
        <v>0</v>
      </c>
      <c r="F527" s="4" t="n">
        <v>1</v>
      </c>
      <c r="G527" s="5" t="n">
        <f aca="false">LOOKUP(B527,'WOE &amp; IV'!$B$5:$B$9,'WOE &amp; IV'!$H$5:$H$9)</f>
        <v>0.218255430312074</v>
      </c>
      <c r="H527" s="5" t="n">
        <f aca="false">LOOKUP(C527,'WOE &amp; IV'!$B$14:$B$18,'WOE &amp; IV'!$H$14:$H$18)</f>
        <v>-0.171825195660813</v>
      </c>
      <c r="I527" s="5" t="n">
        <f aca="false">LOOKUP(D527,'WOE &amp; IV'!$B$23:$B$26,'WOE &amp; IV'!$H$23:$H$26)</f>
        <v>-0.479121632008246</v>
      </c>
      <c r="J527" s="5" t="n">
        <f aca="false">LOOKUP(E527,'WOE &amp; IV'!$B$31:$B$34,'WOE &amp; IV'!$H$31:$H$34)</f>
        <v>0.255618819166126</v>
      </c>
      <c r="K527" s="5" t="n">
        <f aca="false">Model!$B$4+Model!$B$5*G527+Model!$B$6*H527+Model!$B$7*I527+Model!$B$8*J527</f>
        <v>-0.890630686974545</v>
      </c>
      <c r="L527" s="6" t="n">
        <f aca="false">IF(F527=1,LN(M527),LN(1-M527))</f>
        <v>-1.2345017979883</v>
      </c>
      <c r="M527" s="6" t="n">
        <f aca="false">1/(1+EXP(-K527))</f>
        <v>0.290979692930886</v>
      </c>
    </row>
    <row r="528" customFormat="false" ht="15" hidden="false" customHeight="false" outlineLevel="0" collapsed="false">
      <c r="A528" s="4" t="n">
        <v>527</v>
      </c>
      <c r="B528" s="4" t="n">
        <v>81.4</v>
      </c>
      <c r="C528" s="4" t="n">
        <v>12</v>
      </c>
      <c r="D528" s="4" t="n">
        <v>0</v>
      </c>
      <c r="E528" s="4" t="n">
        <v>1</v>
      </c>
      <c r="F528" s="4" t="n">
        <v>1</v>
      </c>
      <c r="G528" s="5" t="n">
        <f aca="false">LOOKUP(B528,'WOE &amp; IV'!$B$5:$B$9,'WOE &amp; IV'!$H$5:$H$9)</f>
        <v>-0.907531990639555</v>
      </c>
      <c r="H528" s="5" t="n">
        <f aca="false">LOOKUP(C528,'WOE &amp; IV'!$B$14:$B$18,'WOE &amp; IV'!$H$14:$H$18)</f>
        <v>-0.498509425915863</v>
      </c>
      <c r="I528" s="5" t="n">
        <f aca="false">LOOKUP(D528,'WOE &amp; IV'!$B$23:$B$26,'WOE &amp; IV'!$H$23:$H$26)</f>
        <v>0.552846198833581</v>
      </c>
      <c r="J528" s="5" t="n">
        <f aca="false">LOOKUP(E528,'WOE &amp; IV'!$B$31:$B$34,'WOE &amp; IV'!$H$31:$H$34)</f>
        <v>-0.102296734208726</v>
      </c>
      <c r="K528" s="5" t="n">
        <f aca="false">Model!$B$4+Model!$B$5*G528+Model!$B$6*H528+Model!$B$7*I528+Model!$B$8*J528</f>
        <v>0.0165738380156381</v>
      </c>
      <c r="L528" s="6" t="n">
        <f aca="false">IF(F528=1,LN(M528),LN(1-M528))</f>
        <v>-0.684894597672456</v>
      </c>
      <c r="M528" s="6" t="n">
        <f aca="false">1/(1+EXP(-K528))</f>
        <v>0.504143364658547</v>
      </c>
    </row>
    <row r="529" customFormat="false" ht="15" hidden="false" customHeight="false" outlineLevel="0" collapsed="false">
      <c r="A529" s="4" t="n">
        <v>528</v>
      </c>
      <c r="B529" s="4" t="n">
        <v>48.3</v>
      </c>
      <c r="C529" s="4" t="n">
        <v>104</v>
      </c>
      <c r="D529" s="4" t="n">
        <v>1</v>
      </c>
      <c r="E529" s="4" t="n">
        <v>3</v>
      </c>
      <c r="F529" s="4" t="n">
        <v>0</v>
      </c>
      <c r="G529" s="5" t="n">
        <f aca="false">LOOKUP(B529,'WOE &amp; IV'!$B$5:$B$9,'WOE &amp; IV'!$H$5:$H$9)</f>
        <v>0.218255430312074</v>
      </c>
      <c r="H529" s="5" t="n">
        <f aca="false">LOOKUP(C529,'WOE &amp; IV'!$B$14:$B$18,'WOE &amp; IV'!$H$14:$H$18)</f>
        <v>-0.171825195660813</v>
      </c>
      <c r="I529" s="5" t="n">
        <f aca="false">LOOKUP(D529,'WOE &amp; IV'!$B$23:$B$26,'WOE &amp; IV'!$H$23:$H$26)</f>
        <v>-0.479121632008246</v>
      </c>
      <c r="J529" s="5" t="n">
        <f aca="false">LOOKUP(E529,'WOE &amp; IV'!$B$31:$B$34,'WOE &amp; IV'!$H$31:$H$34)</f>
        <v>-0.0820085521567092</v>
      </c>
      <c r="K529" s="5" t="n">
        <f aca="false">Model!$B$4+Model!$B$5*G529+Model!$B$6*H529+Model!$B$7*I529+Model!$B$8*J529</f>
        <v>-0.490272150059927</v>
      </c>
      <c r="L529" s="6" t="n">
        <f aca="false">IF(F529=1,LN(M529),LN(1-M529))</f>
        <v>-0.477760771272856</v>
      </c>
      <c r="M529" s="6" t="n">
        <f aca="false">1/(1+EXP(-K529))</f>
        <v>0.379829458153552</v>
      </c>
    </row>
    <row r="530" customFormat="false" ht="15" hidden="false" customHeight="false" outlineLevel="0" collapsed="false">
      <c r="A530" s="4" t="n">
        <v>529</v>
      </c>
      <c r="B530" s="4" t="n">
        <v>51.5</v>
      </c>
      <c r="C530" s="4" t="n">
        <v>97</v>
      </c>
      <c r="D530" s="4" t="n">
        <v>0</v>
      </c>
      <c r="E530" s="4" t="n">
        <v>2</v>
      </c>
      <c r="F530" s="4" t="n">
        <v>0</v>
      </c>
      <c r="G530" s="5" t="n">
        <f aca="false">LOOKUP(B530,'WOE &amp; IV'!$B$5:$B$9,'WOE &amp; IV'!$H$5:$H$9)</f>
        <v>0.218255430312074</v>
      </c>
      <c r="H530" s="5" t="n">
        <f aca="false">LOOKUP(C530,'WOE &amp; IV'!$B$14:$B$18,'WOE &amp; IV'!$H$14:$H$18)</f>
        <v>-0.171825195660813</v>
      </c>
      <c r="I530" s="5" t="n">
        <f aca="false">LOOKUP(D530,'WOE &amp; IV'!$B$23:$B$26,'WOE &amp; IV'!$H$23:$H$26)</f>
        <v>0.552846198833581</v>
      </c>
      <c r="J530" s="5" t="n">
        <f aca="false">LOOKUP(E530,'WOE &amp; IV'!$B$31:$B$34,'WOE &amp; IV'!$H$31:$H$34)</f>
        <v>-0.0820085521567092</v>
      </c>
      <c r="K530" s="5" t="n">
        <f aca="false">Model!$B$4+Model!$B$5*G530+Model!$B$6*H530+Model!$B$7*I530+Model!$B$8*J530</f>
        <v>-1.75598069458743</v>
      </c>
      <c r="L530" s="6" t="n">
        <f aca="false">IF(F530=1,LN(M530),LN(1-M530))</f>
        <v>-0.159340977938033</v>
      </c>
      <c r="M530" s="6" t="n">
        <f aca="false">1/(1+EXP(-K530))</f>
        <v>0.147294444388917</v>
      </c>
    </row>
    <row r="531" customFormat="false" ht="15" hidden="false" customHeight="false" outlineLevel="0" collapsed="false">
      <c r="A531" s="4" t="n">
        <v>530</v>
      </c>
      <c r="B531" s="4" t="n">
        <v>84.1</v>
      </c>
      <c r="C531" s="4" t="n">
        <v>9</v>
      </c>
      <c r="D531" s="4" t="n">
        <v>2</v>
      </c>
      <c r="E531" s="4" t="n">
        <v>2</v>
      </c>
      <c r="F531" s="4" t="n">
        <v>1</v>
      </c>
      <c r="G531" s="5" t="n">
        <f aca="false">LOOKUP(B531,'WOE &amp; IV'!$B$5:$B$9,'WOE &amp; IV'!$H$5:$H$9)</f>
        <v>-0.907531990639555</v>
      </c>
      <c r="H531" s="5" t="n">
        <f aca="false">LOOKUP(C531,'WOE &amp; IV'!$B$14:$B$18,'WOE &amp; IV'!$H$14:$H$18)</f>
        <v>-0.498509425915863</v>
      </c>
      <c r="I531" s="5" t="n">
        <f aca="false">LOOKUP(D531,'WOE &amp; IV'!$B$23:$B$26,'WOE &amp; IV'!$H$23:$H$26)</f>
        <v>-1.2525653595628</v>
      </c>
      <c r="J531" s="5" t="n">
        <f aca="false">LOOKUP(E531,'WOE &amp; IV'!$B$31:$B$34,'WOE &amp; IV'!$H$31:$H$34)</f>
        <v>-0.0820085521567092</v>
      </c>
      <c r="K531" s="5" t="n">
        <f aca="false">Model!$B$4+Model!$B$5*G531+Model!$B$6*H531+Model!$B$7*I531+Model!$B$8*J531</f>
        <v>2.20685338811152</v>
      </c>
      <c r="L531" s="6" t="n">
        <f aca="false">IF(F531=1,LN(M531),LN(1-M531))</f>
        <v>-0.104401796012284</v>
      </c>
      <c r="M531" s="6" t="n">
        <f aca="false">1/(1+EXP(-K531))</f>
        <v>0.900863261427711</v>
      </c>
    </row>
    <row r="532" customFormat="false" ht="15" hidden="false" customHeight="false" outlineLevel="0" collapsed="false">
      <c r="A532" s="4" t="n">
        <v>531</v>
      </c>
      <c r="B532" s="4" t="n">
        <v>36</v>
      </c>
      <c r="C532" s="4" t="n">
        <v>135</v>
      </c>
      <c r="D532" s="4" t="n">
        <v>0</v>
      </c>
      <c r="E532" s="4" t="n">
        <v>2</v>
      </c>
      <c r="F532" s="4" t="n">
        <v>0</v>
      </c>
      <c r="G532" s="5" t="n">
        <f aca="false">LOOKUP(B532,'WOE &amp; IV'!$B$5:$B$9,'WOE &amp; IV'!$H$5:$H$9)</f>
        <v>0.218255430312074</v>
      </c>
      <c r="H532" s="5" t="n">
        <f aca="false">LOOKUP(C532,'WOE &amp; IV'!$B$14:$B$18,'WOE &amp; IV'!$H$14:$H$18)</f>
        <v>0.149360747248786</v>
      </c>
      <c r="I532" s="5" t="n">
        <f aca="false">LOOKUP(D532,'WOE &amp; IV'!$B$23:$B$26,'WOE &amp; IV'!$H$23:$H$26)</f>
        <v>0.552846198833581</v>
      </c>
      <c r="J532" s="5" t="n">
        <f aca="false">LOOKUP(E532,'WOE &amp; IV'!$B$31:$B$34,'WOE &amp; IV'!$H$31:$H$34)</f>
        <v>-0.0820085521567092</v>
      </c>
      <c r="K532" s="5" t="n">
        <f aca="false">Model!$B$4+Model!$B$5*G532+Model!$B$6*H532+Model!$B$7*I532+Model!$B$8*J532</f>
        <v>-2.20085534411151</v>
      </c>
      <c r="L532" s="6" t="n">
        <f aca="false">IF(F532=1,LN(M532),LN(1-M532))</f>
        <v>-0.104998031617279</v>
      </c>
      <c r="M532" s="6" t="n">
        <f aca="false">1/(1+EXP(-K532))</f>
        <v>0.0996737052287567</v>
      </c>
    </row>
    <row r="533" customFormat="false" ht="15" hidden="false" customHeight="false" outlineLevel="0" collapsed="false">
      <c r="A533" s="4" t="n">
        <v>532</v>
      </c>
      <c r="B533" s="4" t="n">
        <v>21.5</v>
      </c>
      <c r="C533" s="4" t="n">
        <v>35</v>
      </c>
      <c r="D533" s="4" t="n">
        <v>1</v>
      </c>
      <c r="E533" s="4" t="n">
        <v>2</v>
      </c>
      <c r="F533" s="4" t="n">
        <v>0</v>
      </c>
      <c r="G533" s="5" t="n">
        <f aca="false">LOOKUP(B533,'WOE &amp; IV'!$B$5:$B$9,'WOE &amp; IV'!$H$5:$H$9)</f>
        <v>0.721515666459208</v>
      </c>
      <c r="H533" s="5" t="n">
        <f aca="false">LOOKUP(C533,'WOE &amp; IV'!$B$14:$B$18,'WOE &amp; IV'!$H$14:$H$18)</f>
        <v>-0.18579367675035</v>
      </c>
      <c r="I533" s="5" t="n">
        <f aca="false">LOOKUP(D533,'WOE &amp; IV'!$B$23:$B$26,'WOE &amp; IV'!$H$23:$H$26)</f>
        <v>-0.479121632008246</v>
      </c>
      <c r="J533" s="5" t="n">
        <f aca="false">LOOKUP(E533,'WOE &amp; IV'!$B$31:$B$34,'WOE &amp; IV'!$H$31:$H$34)</f>
        <v>-0.0820085521567092</v>
      </c>
      <c r="K533" s="5" t="n">
        <f aca="false">Model!$B$4+Model!$B$5*G533+Model!$B$6*H533+Model!$B$7*I533+Model!$B$8*J533</f>
        <v>-1.05027759075539</v>
      </c>
      <c r="L533" s="6" t="n">
        <f aca="false">IF(F533=1,LN(M533),LN(1-M533))</f>
        <v>-0.299986528524255</v>
      </c>
      <c r="M533" s="6" t="n">
        <f aca="false">1/(1+EXP(-K533))</f>
        <v>0.259171799336368</v>
      </c>
    </row>
    <row r="534" customFormat="false" ht="15" hidden="false" customHeight="false" outlineLevel="0" collapsed="false">
      <c r="A534" s="4" t="n">
        <v>533</v>
      </c>
      <c r="B534" s="4" t="n">
        <v>33.8</v>
      </c>
      <c r="C534" s="4" t="n">
        <v>202</v>
      </c>
      <c r="D534" s="4" t="n">
        <v>3</v>
      </c>
      <c r="E534" s="4" t="n">
        <v>1</v>
      </c>
      <c r="F534" s="4" t="n">
        <v>0</v>
      </c>
      <c r="G534" s="5" t="n">
        <f aca="false">LOOKUP(B534,'WOE &amp; IV'!$B$5:$B$9,'WOE &amp; IV'!$H$5:$H$9)</f>
        <v>0.218255430312074</v>
      </c>
      <c r="H534" s="5" t="n">
        <f aca="false">LOOKUP(C534,'WOE &amp; IV'!$B$14:$B$18,'WOE &amp; IV'!$H$14:$H$18)</f>
        <v>0.149360747248786</v>
      </c>
      <c r="I534" s="5" t="n">
        <f aca="false">LOOKUP(D534,'WOE &amp; IV'!$B$23:$B$26,'WOE &amp; IV'!$H$23:$H$26)</f>
        <v>-2.32585984024662</v>
      </c>
      <c r="J534" s="5" t="n">
        <f aca="false">LOOKUP(E534,'WOE &amp; IV'!$B$31:$B$34,'WOE &amp; IV'!$H$31:$H$34)</f>
        <v>-0.102296734208726</v>
      </c>
      <c r="K534" s="5" t="n">
        <f aca="false">Model!$B$4+Model!$B$5*G534+Model!$B$6*H534+Model!$B$7*I534+Model!$B$8*J534</f>
        <v>1.35393533909764</v>
      </c>
      <c r="L534" s="6" t="n">
        <f aca="false">IF(F534=1,LN(M534),LN(1-M534))</f>
        <v>-1.58363500572026</v>
      </c>
      <c r="M534" s="6" t="n">
        <f aca="false">1/(1+EXP(-K534))</f>
        <v>0.794772263300724</v>
      </c>
    </row>
    <row r="535" customFormat="false" ht="15" hidden="false" customHeight="false" outlineLevel="0" collapsed="false">
      <c r="A535" s="4" t="n">
        <v>534</v>
      </c>
      <c r="B535" s="4" t="n">
        <v>56.3</v>
      </c>
      <c r="C535" s="4" t="n">
        <v>93</v>
      </c>
      <c r="D535" s="4" t="n">
        <v>0</v>
      </c>
      <c r="E535" s="4" t="n">
        <v>0</v>
      </c>
      <c r="F535" s="4" t="n">
        <v>0</v>
      </c>
      <c r="G535" s="5" t="n">
        <f aca="false">LOOKUP(B535,'WOE &amp; IV'!$B$5:$B$9,'WOE &amp; IV'!$H$5:$H$9)</f>
        <v>0.218255430312074</v>
      </c>
      <c r="H535" s="5" t="n">
        <f aca="false">LOOKUP(C535,'WOE &amp; IV'!$B$14:$B$18,'WOE &amp; IV'!$H$14:$H$18)</f>
        <v>-0.171825195660813</v>
      </c>
      <c r="I535" s="5" t="n">
        <f aca="false">LOOKUP(D535,'WOE &amp; IV'!$B$23:$B$26,'WOE &amp; IV'!$H$23:$H$26)</f>
        <v>0.552846198833581</v>
      </c>
      <c r="J535" s="5" t="n">
        <f aca="false">LOOKUP(E535,'WOE &amp; IV'!$B$31:$B$34,'WOE &amp; IV'!$H$31:$H$34)</f>
        <v>0.255618819166126</v>
      </c>
      <c r="K535" s="5" t="n">
        <f aca="false">Model!$B$4+Model!$B$5*G535+Model!$B$6*H535+Model!$B$7*I535+Model!$B$8*J535</f>
        <v>-2.15633923150205</v>
      </c>
      <c r="L535" s="6" t="n">
        <f aca="false">IF(F535=1,LN(M535),LN(1-M535))</f>
        <v>-0.109525097706125</v>
      </c>
      <c r="M535" s="6" t="n">
        <f aca="false">1/(1+EXP(-K535))</f>
        <v>0.103740329981978</v>
      </c>
    </row>
    <row r="536" customFormat="false" ht="15" hidden="false" customHeight="false" outlineLevel="0" collapsed="false">
      <c r="A536" s="4" t="n">
        <v>535</v>
      </c>
      <c r="B536" s="4" t="n">
        <v>5.9</v>
      </c>
      <c r="C536" s="4" t="n">
        <v>59</v>
      </c>
      <c r="D536" s="4" t="n">
        <v>1</v>
      </c>
      <c r="E536" s="4" t="n">
        <v>0</v>
      </c>
      <c r="F536" s="4" t="n">
        <v>0</v>
      </c>
      <c r="G536" s="5" t="n">
        <f aca="false">LOOKUP(B536,'WOE &amp; IV'!$B$5:$B$9,'WOE &amp; IV'!$H$5:$H$9)</f>
        <v>1.45548484153941</v>
      </c>
      <c r="H536" s="5" t="n">
        <f aca="false">LOOKUP(C536,'WOE &amp; IV'!$B$14:$B$18,'WOE &amp; IV'!$H$14:$H$18)</f>
        <v>-0.18579367675035</v>
      </c>
      <c r="I536" s="5" t="n">
        <f aca="false">LOOKUP(D536,'WOE &amp; IV'!$B$23:$B$26,'WOE &amp; IV'!$H$23:$H$26)</f>
        <v>-0.479121632008246</v>
      </c>
      <c r="J536" s="5" t="n">
        <f aca="false">LOOKUP(E536,'WOE &amp; IV'!$B$31:$B$34,'WOE &amp; IV'!$H$31:$H$34)</f>
        <v>0.255618819166126</v>
      </c>
      <c r="K536" s="5" t="n">
        <f aca="false">Model!$B$4+Model!$B$5*G536+Model!$B$6*H536+Model!$B$7*I536+Model!$B$8*J536</f>
        <v>-2.29558144202234</v>
      </c>
      <c r="L536" s="6" t="n">
        <f aca="false">IF(F536=1,LN(M536),LN(1-M536))</f>
        <v>-0.0959489061290223</v>
      </c>
      <c r="M536" s="6" t="n">
        <f aca="false">1/(1+EXP(-K536))</f>
        <v>0.0914895658022381</v>
      </c>
    </row>
    <row r="537" customFormat="false" ht="15" hidden="false" customHeight="false" outlineLevel="0" collapsed="false">
      <c r="A537" s="4" t="n">
        <v>536</v>
      </c>
      <c r="B537" s="4" t="n">
        <v>60.9</v>
      </c>
      <c r="C537" s="4" t="n">
        <v>116</v>
      </c>
      <c r="D537" s="4" t="n">
        <v>0</v>
      </c>
      <c r="E537" s="4" t="n">
        <v>0</v>
      </c>
      <c r="F537" s="4" t="n">
        <v>0</v>
      </c>
      <c r="G537" s="5" t="n">
        <f aca="false">LOOKUP(B537,'WOE &amp; IV'!$B$5:$B$9,'WOE &amp; IV'!$H$5:$H$9)</f>
        <v>-0.907531990639555</v>
      </c>
      <c r="H537" s="5" t="n">
        <f aca="false">LOOKUP(C537,'WOE &amp; IV'!$B$14:$B$18,'WOE &amp; IV'!$H$14:$H$18)</f>
        <v>-0.171825195660813</v>
      </c>
      <c r="I537" s="5" t="n">
        <f aca="false">LOOKUP(D537,'WOE &amp; IV'!$B$23:$B$26,'WOE &amp; IV'!$H$23:$H$26)</f>
        <v>0.552846198833581</v>
      </c>
      <c r="J537" s="5" t="n">
        <f aca="false">LOOKUP(E537,'WOE &amp; IV'!$B$31:$B$34,'WOE &amp; IV'!$H$31:$H$34)</f>
        <v>0.255618819166126</v>
      </c>
      <c r="K537" s="5" t="n">
        <f aca="false">Model!$B$4+Model!$B$5*G537+Model!$B$6*H537+Model!$B$7*I537+Model!$B$8*J537</f>
        <v>-0.860332752502532</v>
      </c>
      <c r="L537" s="6" t="n">
        <f aca="false">IF(F537=1,LN(M537),LN(1-M537))</f>
        <v>-0.352782285615836</v>
      </c>
      <c r="M537" s="6" t="n">
        <f aca="false">1/(1+EXP(-K537))</f>
        <v>0.297269828809644</v>
      </c>
    </row>
    <row r="538" customFormat="false" ht="15" hidden="false" customHeight="false" outlineLevel="0" collapsed="false">
      <c r="A538" s="4" t="n">
        <v>537</v>
      </c>
      <c r="B538" s="4" t="n">
        <v>31.5</v>
      </c>
      <c r="C538" s="4" t="n">
        <v>111</v>
      </c>
      <c r="D538" s="4" t="n">
        <v>1</v>
      </c>
      <c r="E538" s="4" t="n">
        <v>3</v>
      </c>
      <c r="F538" s="4" t="n">
        <v>0</v>
      </c>
      <c r="G538" s="5" t="n">
        <f aca="false">LOOKUP(B538,'WOE &amp; IV'!$B$5:$B$9,'WOE &amp; IV'!$H$5:$H$9)</f>
        <v>0.218255430312074</v>
      </c>
      <c r="H538" s="5" t="n">
        <f aca="false">LOOKUP(C538,'WOE &amp; IV'!$B$14:$B$18,'WOE &amp; IV'!$H$14:$H$18)</f>
        <v>-0.171825195660813</v>
      </c>
      <c r="I538" s="5" t="n">
        <f aca="false">LOOKUP(D538,'WOE &amp; IV'!$B$23:$B$26,'WOE &amp; IV'!$H$23:$H$26)</f>
        <v>-0.479121632008246</v>
      </c>
      <c r="J538" s="5" t="n">
        <f aca="false">LOOKUP(E538,'WOE &amp; IV'!$B$31:$B$34,'WOE &amp; IV'!$H$31:$H$34)</f>
        <v>-0.0820085521567092</v>
      </c>
      <c r="K538" s="5" t="n">
        <f aca="false">Model!$B$4+Model!$B$5*G538+Model!$B$6*H538+Model!$B$7*I538+Model!$B$8*J538</f>
        <v>-0.490272150059927</v>
      </c>
      <c r="L538" s="6" t="n">
        <f aca="false">IF(F538=1,LN(M538),LN(1-M538))</f>
        <v>-0.477760771272856</v>
      </c>
      <c r="M538" s="6" t="n">
        <f aca="false">1/(1+EXP(-K538))</f>
        <v>0.379829458153552</v>
      </c>
    </row>
    <row r="539" customFormat="false" ht="15" hidden="false" customHeight="false" outlineLevel="0" collapsed="false">
      <c r="A539" s="4" t="n">
        <v>538</v>
      </c>
      <c r="B539" s="4" t="n">
        <v>73.7</v>
      </c>
      <c r="C539" s="4" t="n">
        <v>108</v>
      </c>
      <c r="D539" s="4" t="n">
        <v>0</v>
      </c>
      <c r="E539" s="4" t="n">
        <v>3</v>
      </c>
      <c r="F539" s="4" t="n">
        <v>0</v>
      </c>
      <c r="G539" s="5" t="n">
        <f aca="false">LOOKUP(B539,'WOE &amp; IV'!$B$5:$B$9,'WOE &amp; IV'!$H$5:$H$9)</f>
        <v>-0.907531990639555</v>
      </c>
      <c r="H539" s="5" t="n">
        <f aca="false">LOOKUP(C539,'WOE &amp; IV'!$B$14:$B$18,'WOE &amp; IV'!$H$14:$H$18)</f>
        <v>-0.171825195660813</v>
      </c>
      <c r="I539" s="5" t="n">
        <f aca="false">LOOKUP(D539,'WOE &amp; IV'!$B$23:$B$26,'WOE &amp; IV'!$H$23:$H$26)</f>
        <v>0.552846198833581</v>
      </c>
      <c r="J539" s="5" t="n">
        <f aca="false">LOOKUP(E539,'WOE &amp; IV'!$B$31:$B$34,'WOE &amp; IV'!$H$31:$H$34)</f>
        <v>-0.0820085521567092</v>
      </c>
      <c r="K539" s="5" t="n">
        <f aca="false">Model!$B$4+Model!$B$5*G539+Model!$B$6*H539+Model!$B$7*I539+Model!$B$8*J539</f>
        <v>-0.459974215587913</v>
      </c>
      <c r="L539" s="6" t="n">
        <f aca="false">IF(F539=1,LN(M539),LN(1-M539))</f>
        <v>-0.489377195755091</v>
      </c>
      <c r="M539" s="6" t="n">
        <f aca="false">1/(1+EXP(-K539))</f>
        <v>0.386991940657739</v>
      </c>
    </row>
    <row r="540" customFormat="false" ht="15" hidden="false" customHeight="false" outlineLevel="0" collapsed="false">
      <c r="A540" s="4" t="n">
        <v>539</v>
      </c>
      <c r="B540" s="4" t="n">
        <v>0</v>
      </c>
      <c r="C540" s="4" t="n">
        <v>184</v>
      </c>
      <c r="D540" s="4" t="n">
        <v>0</v>
      </c>
      <c r="E540" s="4" t="n">
        <v>0</v>
      </c>
      <c r="F540" s="4" t="n">
        <v>0</v>
      </c>
      <c r="G540" s="5" t="n">
        <f aca="false">LOOKUP(B540,'WOE &amp; IV'!$B$5:$B$9,'WOE &amp; IV'!$H$5:$H$9)</f>
        <v>1.45548484153941</v>
      </c>
      <c r="H540" s="5" t="n">
        <f aca="false">LOOKUP(C540,'WOE &amp; IV'!$B$14:$B$18,'WOE &amp; IV'!$H$14:$H$18)</f>
        <v>0.149360747248786</v>
      </c>
      <c r="I540" s="5" t="n">
        <f aca="false">LOOKUP(D540,'WOE &amp; IV'!$B$23:$B$26,'WOE &amp; IV'!$H$23:$H$26)</f>
        <v>0.552846198833581</v>
      </c>
      <c r="J540" s="5" t="n">
        <f aca="false">LOOKUP(E540,'WOE &amp; IV'!$B$31:$B$34,'WOE &amp; IV'!$H$31:$H$34)</f>
        <v>0.255618819166126</v>
      </c>
      <c r="K540" s="5" t="n">
        <f aca="false">Model!$B$4+Model!$B$5*G540+Model!$B$6*H540+Model!$B$7*I540+Model!$B$8*J540</f>
        <v>-4.02551237923104</v>
      </c>
      <c r="L540" s="6" t="n">
        <f aca="false">IF(F540=1,LN(M540),LN(1-M540))</f>
        <v>-0.0176967582254948</v>
      </c>
      <c r="M540" s="6" t="n">
        <f aca="false">1/(1+EXP(-K540))</f>
        <v>0.0175410902252415</v>
      </c>
    </row>
    <row r="541" customFormat="false" ht="15" hidden="false" customHeight="false" outlineLevel="0" collapsed="false">
      <c r="A541" s="4" t="n">
        <v>540</v>
      </c>
      <c r="B541" s="4" t="n">
        <v>25.3</v>
      </c>
      <c r="C541" s="4" t="n">
        <v>121</v>
      </c>
      <c r="D541" s="4" t="n">
        <v>0</v>
      </c>
      <c r="E541" s="4" t="n">
        <v>2</v>
      </c>
      <c r="F541" s="4" t="n">
        <v>0</v>
      </c>
      <c r="G541" s="5" t="n">
        <f aca="false">LOOKUP(B541,'WOE &amp; IV'!$B$5:$B$9,'WOE &amp; IV'!$H$5:$H$9)</f>
        <v>0.721515666459208</v>
      </c>
      <c r="H541" s="5" t="n">
        <f aca="false">LOOKUP(C541,'WOE &amp; IV'!$B$14:$B$18,'WOE &amp; IV'!$H$14:$H$18)</f>
        <v>0.149360747248786</v>
      </c>
      <c r="I541" s="5" t="n">
        <f aca="false">LOOKUP(D541,'WOE &amp; IV'!$B$23:$B$26,'WOE &amp; IV'!$H$23:$H$26)</f>
        <v>0.552846198833581</v>
      </c>
      <c r="J541" s="5" t="n">
        <f aca="false">LOOKUP(E541,'WOE &amp; IV'!$B$31:$B$34,'WOE &amp; IV'!$H$31:$H$34)</f>
        <v>-0.0820085521567092</v>
      </c>
      <c r="K541" s="5" t="n">
        <f aca="false">Model!$B$4+Model!$B$5*G541+Model!$B$6*H541+Model!$B$7*I541+Model!$B$8*J541</f>
        <v>-2.7802085279641</v>
      </c>
      <c r="L541" s="6" t="n">
        <f aca="false">IF(F541=1,LN(M541),LN(1-M541))</f>
        <v>-0.0601780015905518</v>
      </c>
      <c r="M541" s="6" t="n">
        <f aca="false">1/(1+EXP(-K541))</f>
        <v>0.0584030870818394</v>
      </c>
    </row>
    <row r="542" customFormat="false" ht="15" hidden="false" customHeight="false" outlineLevel="0" collapsed="false">
      <c r="A542" s="4" t="n">
        <v>541</v>
      </c>
      <c r="B542" s="4" t="n">
        <v>2.8</v>
      </c>
      <c r="C542" s="4" t="n">
        <v>54</v>
      </c>
      <c r="D542" s="4" t="n">
        <v>0</v>
      </c>
      <c r="E542" s="4" t="n">
        <v>1</v>
      </c>
      <c r="F542" s="4" t="n">
        <v>0</v>
      </c>
      <c r="G542" s="5" t="n">
        <f aca="false">LOOKUP(B542,'WOE &amp; IV'!$B$5:$B$9,'WOE &amp; IV'!$H$5:$H$9)</f>
        <v>1.45548484153941</v>
      </c>
      <c r="H542" s="5" t="n">
        <f aca="false">LOOKUP(C542,'WOE &amp; IV'!$B$14:$B$18,'WOE &amp; IV'!$H$14:$H$18)</f>
        <v>-0.18579367675035</v>
      </c>
      <c r="I542" s="5" t="n">
        <f aca="false">LOOKUP(D542,'WOE &amp; IV'!$B$23:$B$26,'WOE &amp; IV'!$H$23:$H$26)</f>
        <v>0.552846198833581</v>
      </c>
      <c r="J542" s="5" t="n">
        <f aca="false">LOOKUP(E542,'WOE &amp; IV'!$B$31:$B$34,'WOE &amp; IV'!$H$31:$H$34)</f>
        <v>-0.102296734208726</v>
      </c>
      <c r="K542" s="5" t="n">
        <f aca="false">Model!$B$4+Model!$B$5*G542+Model!$B$6*H542+Model!$B$7*I542+Model!$B$8*J542</f>
        <v>-3.13687372335794</v>
      </c>
      <c r="L542" s="6" t="n">
        <f aca="false">IF(F542=1,LN(M542),LN(1-M542))</f>
        <v>-0.0425021729213228</v>
      </c>
      <c r="M542" s="6" t="n">
        <f aca="false">1/(1+EXP(-K542))</f>
        <v>0.0416116169838686</v>
      </c>
    </row>
    <row r="543" customFormat="false" ht="15" hidden="false" customHeight="false" outlineLevel="0" collapsed="false">
      <c r="A543" s="4" t="n">
        <v>542</v>
      </c>
      <c r="B543" s="4" t="n">
        <v>24.3</v>
      </c>
      <c r="C543" s="4" t="n">
        <v>80</v>
      </c>
      <c r="D543" s="4" t="n">
        <v>0</v>
      </c>
      <c r="E543" s="4" t="n">
        <v>0</v>
      </c>
      <c r="F543" s="4" t="n">
        <v>0</v>
      </c>
      <c r="G543" s="5" t="n">
        <f aca="false">LOOKUP(B543,'WOE &amp; IV'!$B$5:$B$9,'WOE &amp; IV'!$H$5:$H$9)</f>
        <v>0.721515666459208</v>
      </c>
      <c r="H543" s="5" t="n">
        <f aca="false">LOOKUP(C543,'WOE &amp; IV'!$B$14:$B$18,'WOE &amp; IV'!$H$14:$H$18)</f>
        <v>-0.171825195660813</v>
      </c>
      <c r="I543" s="5" t="n">
        <f aca="false">LOOKUP(D543,'WOE &amp; IV'!$B$23:$B$26,'WOE &amp; IV'!$H$23:$H$26)</f>
        <v>0.552846198833581</v>
      </c>
      <c r="J543" s="5" t="n">
        <f aca="false">LOOKUP(E543,'WOE &amp; IV'!$B$31:$B$34,'WOE &amp; IV'!$H$31:$H$34)</f>
        <v>0.255618819166126</v>
      </c>
      <c r="K543" s="5" t="n">
        <f aca="false">Model!$B$4+Model!$B$5*G543+Model!$B$6*H543+Model!$B$7*I543+Model!$B$8*J543</f>
        <v>-2.73569241535463</v>
      </c>
      <c r="L543" s="6" t="n">
        <f aca="false">IF(F543=1,LN(M543),LN(1-M543))</f>
        <v>-0.0628330886981154</v>
      </c>
      <c r="M543" s="6" t="n">
        <f aca="false">1/(1+EXP(-K543))</f>
        <v>0.0608997929533568</v>
      </c>
    </row>
    <row r="544" customFormat="false" ht="15" hidden="false" customHeight="false" outlineLevel="0" collapsed="false">
      <c r="A544" s="4" t="n">
        <v>543</v>
      </c>
      <c r="B544" s="4" t="n">
        <v>51.2</v>
      </c>
      <c r="C544" s="4" t="n">
        <v>252</v>
      </c>
      <c r="D544" s="4" t="n">
        <v>1</v>
      </c>
      <c r="E544" s="4" t="n">
        <v>2</v>
      </c>
      <c r="F544" s="4" t="n">
        <v>0</v>
      </c>
      <c r="G544" s="5" t="n">
        <f aca="false">LOOKUP(B544,'WOE &amp; IV'!$B$5:$B$9,'WOE &amp; IV'!$H$5:$H$9)</f>
        <v>0.218255430312074</v>
      </c>
      <c r="H544" s="5" t="n">
        <f aca="false">LOOKUP(C544,'WOE &amp; IV'!$B$14:$B$18,'WOE &amp; IV'!$H$14:$H$18)</f>
        <v>1.40669467736998</v>
      </c>
      <c r="I544" s="5" t="n">
        <f aca="false">LOOKUP(D544,'WOE &amp; IV'!$B$23:$B$26,'WOE &amp; IV'!$H$23:$H$26)</f>
        <v>-0.479121632008246</v>
      </c>
      <c r="J544" s="5" t="n">
        <f aca="false">LOOKUP(E544,'WOE &amp; IV'!$B$31:$B$34,'WOE &amp; IV'!$H$31:$H$34)</f>
        <v>-0.0820085521567092</v>
      </c>
      <c r="K544" s="5" t="n">
        <f aca="false">Model!$B$4+Model!$B$5*G544+Model!$B$6*H544+Model!$B$7*I544+Model!$B$8*J544</f>
        <v>-2.67668002619487</v>
      </c>
      <c r="L544" s="6" t="n">
        <f aca="false">IF(F544=1,LN(M544),LN(1-M544))</f>
        <v>-0.066528253096008</v>
      </c>
      <c r="M544" s="6" t="n">
        <f aca="false">1/(1+EXP(-K544))</f>
        <v>0.064363519144425</v>
      </c>
    </row>
    <row r="545" customFormat="false" ht="15" hidden="false" customHeight="false" outlineLevel="0" collapsed="false">
      <c r="A545" s="4" t="n">
        <v>544</v>
      </c>
      <c r="B545" s="4" t="n">
        <v>40.5</v>
      </c>
      <c r="C545" s="4" t="n">
        <v>50</v>
      </c>
      <c r="D545" s="4" t="n">
        <v>0</v>
      </c>
      <c r="E545" s="4" t="n">
        <v>2</v>
      </c>
      <c r="F545" s="4" t="n">
        <v>0</v>
      </c>
      <c r="G545" s="5" t="n">
        <f aca="false">LOOKUP(B545,'WOE &amp; IV'!$B$5:$B$9,'WOE &amp; IV'!$H$5:$H$9)</f>
        <v>0.218255430312074</v>
      </c>
      <c r="H545" s="5" t="n">
        <f aca="false">LOOKUP(C545,'WOE &amp; IV'!$B$14:$B$18,'WOE &amp; IV'!$H$14:$H$18)</f>
        <v>-0.18579367675035</v>
      </c>
      <c r="I545" s="5" t="n">
        <f aca="false">LOOKUP(D545,'WOE &amp; IV'!$B$23:$B$26,'WOE &amp; IV'!$H$23:$H$26)</f>
        <v>0.552846198833581</v>
      </c>
      <c r="J545" s="5" t="n">
        <f aca="false">LOOKUP(E545,'WOE &amp; IV'!$B$31:$B$34,'WOE &amp; IV'!$H$31:$H$34)</f>
        <v>-0.0820085521567092</v>
      </c>
      <c r="K545" s="5" t="n">
        <f aca="false">Model!$B$4+Model!$B$5*G545+Model!$B$6*H545+Model!$B$7*I545+Model!$B$8*J545</f>
        <v>-1.73663295143031</v>
      </c>
      <c r="L545" s="6" t="n">
        <f aca="false">IF(F545=1,LN(M545),LN(1-M545))</f>
        <v>-0.162214408165028</v>
      </c>
      <c r="M545" s="6" t="n">
        <f aca="false">1/(1+EXP(-K545))</f>
        <v>0.149741117451537</v>
      </c>
    </row>
    <row r="546" customFormat="false" ht="15" hidden="false" customHeight="false" outlineLevel="0" collapsed="false">
      <c r="A546" s="4" t="n">
        <v>545</v>
      </c>
      <c r="B546" s="4" t="n">
        <v>38.7</v>
      </c>
      <c r="C546" s="4" t="n">
        <v>133</v>
      </c>
      <c r="D546" s="4" t="n">
        <v>0</v>
      </c>
      <c r="E546" s="4" t="n">
        <v>2</v>
      </c>
      <c r="F546" s="4" t="n">
        <v>0</v>
      </c>
      <c r="G546" s="5" t="n">
        <f aca="false">LOOKUP(B546,'WOE &amp; IV'!$B$5:$B$9,'WOE &amp; IV'!$H$5:$H$9)</f>
        <v>0.218255430312074</v>
      </c>
      <c r="H546" s="5" t="n">
        <f aca="false">LOOKUP(C546,'WOE &amp; IV'!$B$14:$B$18,'WOE &amp; IV'!$H$14:$H$18)</f>
        <v>0.149360747248786</v>
      </c>
      <c r="I546" s="5" t="n">
        <f aca="false">LOOKUP(D546,'WOE &amp; IV'!$B$23:$B$26,'WOE &amp; IV'!$H$23:$H$26)</f>
        <v>0.552846198833581</v>
      </c>
      <c r="J546" s="5" t="n">
        <f aca="false">LOOKUP(E546,'WOE &amp; IV'!$B$31:$B$34,'WOE &amp; IV'!$H$31:$H$34)</f>
        <v>-0.0820085521567092</v>
      </c>
      <c r="K546" s="5" t="n">
        <f aca="false">Model!$B$4+Model!$B$5*G546+Model!$B$6*H546+Model!$B$7*I546+Model!$B$8*J546</f>
        <v>-2.20085534411151</v>
      </c>
      <c r="L546" s="6" t="n">
        <f aca="false">IF(F546=1,LN(M546),LN(1-M546))</f>
        <v>-0.104998031617279</v>
      </c>
      <c r="M546" s="6" t="n">
        <f aca="false">1/(1+EXP(-K546))</f>
        <v>0.0996737052287567</v>
      </c>
    </row>
    <row r="547" customFormat="false" ht="15" hidden="false" customHeight="false" outlineLevel="0" collapsed="false">
      <c r="A547" s="4" t="n">
        <v>546</v>
      </c>
      <c r="B547" s="4" t="n">
        <v>41</v>
      </c>
      <c r="C547" s="4" t="n">
        <v>188</v>
      </c>
      <c r="D547" s="4" t="n">
        <v>1</v>
      </c>
      <c r="E547" s="4" t="n">
        <v>2</v>
      </c>
      <c r="F547" s="4" t="n">
        <v>0</v>
      </c>
      <c r="G547" s="5" t="n">
        <f aca="false">LOOKUP(B547,'WOE &amp; IV'!$B$5:$B$9,'WOE &amp; IV'!$H$5:$H$9)</f>
        <v>0.218255430312074</v>
      </c>
      <c r="H547" s="5" t="n">
        <f aca="false">LOOKUP(C547,'WOE &amp; IV'!$B$14:$B$18,'WOE &amp; IV'!$H$14:$H$18)</f>
        <v>0.149360747248786</v>
      </c>
      <c r="I547" s="5" t="n">
        <f aca="false">LOOKUP(D547,'WOE &amp; IV'!$B$23:$B$26,'WOE &amp; IV'!$H$23:$H$26)</f>
        <v>-0.479121632008246</v>
      </c>
      <c r="J547" s="5" t="n">
        <f aca="false">LOOKUP(E547,'WOE &amp; IV'!$B$31:$B$34,'WOE &amp; IV'!$H$31:$H$34)</f>
        <v>-0.0820085521567092</v>
      </c>
      <c r="K547" s="5" t="n">
        <f aca="false">Model!$B$4+Model!$B$5*G547+Model!$B$6*H547+Model!$B$7*I547+Model!$B$8*J547</f>
        <v>-0.935146799584013</v>
      </c>
      <c r="L547" s="6" t="n">
        <f aca="false">IF(F547=1,LN(M547),LN(1-M547))</f>
        <v>-0.331120971478822</v>
      </c>
      <c r="M547" s="6" t="n">
        <f aca="false">1/(1+EXP(-K547))</f>
        <v>0.281881708045895</v>
      </c>
    </row>
    <row r="548" customFormat="false" ht="15" hidden="false" customHeight="false" outlineLevel="0" collapsed="false">
      <c r="A548" s="4" t="n">
        <v>547</v>
      </c>
      <c r="B548" s="4" t="n">
        <v>50.1</v>
      </c>
      <c r="C548" s="4" t="n">
        <v>143</v>
      </c>
      <c r="D548" s="4" t="n">
        <v>1</v>
      </c>
      <c r="E548" s="4" t="n">
        <v>0</v>
      </c>
      <c r="F548" s="4" t="n">
        <v>0</v>
      </c>
      <c r="G548" s="5" t="n">
        <f aca="false">LOOKUP(B548,'WOE &amp; IV'!$B$5:$B$9,'WOE &amp; IV'!$H$5:$H$9)</f>
        <v>0.218255430312074</v>
      </c>
      <c r="H548" s="5" t="n">
        <f aca="false">LOOKUP(C548,'WOE &amp; IV'!$B$14:$B$18,'WOE &amp; IV'!$H$14:$H$18)</f>
        <v>0.149360747248786</v>
      </c>
      <c r="I548" s="5" t="n">
        <f aca="false">LOOKUP(D548,'WOE &amp; IV'!$B$23:$B$26,'WOE &amp; IV'!$H$23:$H$26)</f>
        <v>-0.479121632008246</v>
      </c>
      <c r="J548" s="5" t="n">
        <f aca="false">LOOKUP(E548,'WOE &amp; IV'!$B$31:$B$34,'WOE &amp; IV'!$H$31:$H$34)</f>
        <v>0.255618819166126</v>
      </c>
      <c r="K548" s="5" t="n">
        <f aca="false">Model!$B$4+Model!$B$5*G548+Model!$B$6*H548+Model!$B$7*I548+Model!$B$8*J548</f>
        <v>-1.33550533649863</v>
      </c>
      <c r="L548" s="6" t="n">
        <f aca="false">IF(F548=1,LN(M548),LN(1-M548))</f>
        <v>-0.233509815948069</v>
      </c>
      <c r="M548" s="6" t="n">
        <f aca="false">1/(1+EXP(-K548))</f>
        <v>0.208250176073051</v>
      </c>
    </row>
    <row r="549" customFormat="false" ht="15" hidden="false" customHeight="false" outlineLevel="0" collapsed="false">
      <c r="A549" s="4" t="n">
        <v>548</v>
      </c>
      <c r="B549" s="4" t="n">
        <v>19.8</v>
      </c>
      <c r="C549" s="4" t="n">
        <v>105</v>
      </c>
      <c r="D549" s="4" t="n">
        <v>1</v>
      </c>
      <c r="E549" s="4" t="n">
        <v>2</v>
      </c>
      <c r="F549" s="4" t="n">
        <v>0</v>
      </c>
      <c r="G549" s="5" t="n">
        <f aca="false">LOOKUP(B549,'WOE &amp; IV'!$B$5:$B$9,'WOE &amp; IV'!$H$5:$H$9)</f>
        <v>0.721515666459208</v>
      </c>
      <c r="H549" s="5" t="n">
        <f aca="false">LOOKUP(C549,'WOE &amp; IV'!$B$14:$B$18,'WOE &amp; IV'!$H$14:$H$18)</f>
        <v>-0.171825195660813</v>
      </c>
      <c r="I549" s="5" t="n">
        <f aca="false">LOOKUP(D549,'WOE &amp; IV'!$B$23:$B$26,'WOE &amp; IV'!$H$23:$H$26)</f>
        <v>-0.479121632008246</v>
      </c>
      <c r="J549" s="5" t="n">
        <f aca="false">LOOKUP(E549,'WOE &amp; IV'!$B$31:$B$34,'WOE &amp; IV'!$H$31:$H$34)</f>
        <v>-0.0820085521567092</v>
      </c>
      <c r="K549" s="5" t="n">
        <f aca="false">Model!$B$4+Model!$B$5*G549+Model!$B$6*H549+Model!$B$7*I549+Model!$B$8*J549</f>
        <v>-1.06962533391251</v>
      </c>
      <c r="L549" s="6" t="n">
        <f aca="false">IF(F549=1,LN(M549),LN(1-M549))</f>
        <v>-0.295007963827698</v>
      </c>
      <c r="M549" s="6" t="n">
        <f aca="false">1/(1+EXP(-K549))</f>
        <v>0.255474341831759</v>
      </c>
    </row>
    <row r="550" customFormat="false" ht="15" hidden="false" customHeight="false" outlineLevel="0" collapsed="false">
      <c r="A550" s="4" t="n">
        <v>549</v>
      </c>
      <c r="B550" s="4" t="n">
        <v>62.7</v>
      </c>
      <c r="C550" s="4" t="n">
        <v>118</v>
      </c>
      <c r="D550" s="4" t="n">
        <v>0</v>
      </c>
      <c r="E550" s="4" t="n">
        <v>0</v>
      </c>
      <c r="F550" s="4" t="n">
        <v>1</v>
      </c>
      <c r="G550" s="5" t="n">
        <f aca="false">LOOKUP(B550,'WOE &amp; IV'!$B$5:$B$9,'WOE &amp; IV'!$H$5:$H$9)</f>
        <v>-0.907531990639555</v>
      </c>
      <c r="H550" s="5" t="n">
        <f aca="false">LOOKUP(C550,'WOE &amp; IV'!$B$14:$B$18,'WOE &amp; IV'!$H$14:$H$18)</f>
        <v>-0.171825195660813</v>
      </c>
      <c r="I550" s="5" t="n">
        <f aca="false">LOOKUP(D550,'WOE &amp; IV'!$B$23:$B$26,'WOE &amp; IV'!$H$23:$H$26)</f>
        <v>0.552846198833581</v>
      </c>
      <c r="J550" s="5" t="n">
        <f aca="false">LOOKUP(E550,'WOE &amp; IV'!$B$31:$B$34,'WOE &amp; IV'!$H$31:$H$34)</f>
        <v>0.255618819166126</v>
      </c>
      <c r="K550" s="5" t="n">
        <f aca="false">Model!$B$4+Model!$B$5*G550+Model!$B$6*H550+Model!$B$7*I550+Model!$B$8*J550</f>
        <v>-0.860332752502532</v>
      </c>
      <c r="L550" s="6" t="n">
        <f aca="false">IF(F550=1,LN(M550),LN(1-M550))</f>
        <v>-1.21311503811837</v>
      </c>
      <c r="M550" s="6" t="n">
        <f aca="false">1/(1+EXP(-K550))</f>
        <v>0.297269828809644</v>
      </c>
    </row>
    <row r="551" customFormat="false" ht="15" hidden="false" customHeight="false" outlineLevel="0" collapsed="false">
      <c r="A551" s="4" t="n">
        <v>550</v>
      </c>
      <c r="B551" s="4" t="n">
        <v>61.6</v>
      </c>
      <c r="C551" s="4" t="n">
        <v>149</v>
      </c>
      <c r="D551" s="4" t="n">
        <v>1</v>
      </c>
      <c r="E551" s="4" t="n">
        <v>1</v>
      </c>
      <c r="F551" s="4" t="n">
        <v>0</v>
      </c>
      <c r="G551" s="5" t="n">
        <f aca="false">LOOKUP(B551,'WOE &amp; IV'!$B$5:$B$9,'WOE &amp; IV'!$H$5:$H$9)</f>
        <v>-0.907531990639555</v>
      </c>
      <c r="H551" s="5" t="n">
        <f aca="false">LOOKUP(C551,'WOE &amp; IV'!$B$14:$B$18,'WOE &amp; IV'!$H$14:$H$18)</f>
        <v>0.149360747248786</v>
      </c>
      <c r="I551" s="5" t="n">
        <f aca="false">LOOKUP(D551,'WOE &amp; IV'!$B$23:$B$26,'WOE &amp; IV'!$H$23:$H$26)</f>
        <v>-0.479121632008246</v>
      </c>
      <c r="J551" s="5" t="n">
        <f aca="false">LOOKUP(E551,'WOE &amp; IV'!$B$31:$B$34,'WOE &amp; IV'!$H$31:$H$34)</f>
        <v>-0.102296734208726</v>
      </c>
      <c r="K551" s="5" t="n">
        <f aca="false">Model!$B$4+Model!$B$5*G551+Model!$B$6*H551+Model!$B$7*I551+Model!$B$8*J551</f>
        <v>0.384917405692783</v>
      </c>
      <c r="L551" s="6" t="n">
        <f aca="false">IF(F551=1,LN(M551),LN(1-M551))</f>
        <v>-0.90401284401004</v>
      </c>
      <c r="M551" s="6" t="n">
        <f aca="false">1/(1+EXP(-K551))</f>
        <v>0.595058571778666</v>
      </c>
    </row>
    <row r="552" customFormat="false" ht="15" hidden="false" customHeight="false" outlineLevel="0" collapsed="false">
      <c r="A552" s="4" t="n">
        <v>551</v>
      </c>
      <c r="B552" s="4" t="n">
        <v>54.6</v>
      </c>
      <c r="C552" s="4" t="n">
        <v>50</v>
      </c>
      <c r="D552" s="4" t="n">
        <v>0</v>
      </c>
      <c r="E552" s="4" t="n">
        <v>0</v>
      </c>
      <c r="F552" s="4" t="n">
        <v>0</v>
      </c>
      <c r="G552" s="5" t="n">
        <f aca="false">LOOKUP(B552,'WOE &amp; IV'!$B$5:$B$9,'WOE &amp; IV'!$H$5:$H$9)</f>
        <v>0.218255430312074</v>
      </c>
      <c r="H552" s="5" t="n">
        <f aca="false">LOOKUP(C552,'WOE &amp; IV'!$B$14:$B$18,'WOE &amp; IV'!$H$14:$H$18)</f>
        <v>-0.18579367675035</v>
      </c>
      <c r="I552" s="5" t="n">
        <f aca="false">LOOKUP(D552,'WOE &amp; IV'!$B$23:$B$26,'WOE &amp; IV'!$H$23:$H$26)</f>
        <v>0.552846198833581</v>
      </c>
      <c r="J552" s="5" t="n">
        <f aca="false">LOOKUP(E552,'WOE &amp; IV'!$B$31:$B$34,'WOE &amp; IV'!$H$31:$H$34)</f>
        <v>0.255618819166126</v>
      </c>
      <c r="K552" s="5" t="n">
        <f aca="false">Model!$B$4+Model!$B$5*G552+Model!$B$6*H552+Model!$B$7*I552+Model!$B$8*J552</f>
        <v>-2.13699148834493</v>
      </c>
      <c r="L552" s="6" t="n">
        <f aca="false">IF(F552=1,LN(M552),LN(1-M552))</f>
        <v>-0.111549730671182</v>
      </c>
      <c r="M552" s="6" t="n">
        <f aca="false">1/(1+EXP(-K552))</f>
        <v>0.105553091147911</v>
      </c>
    </row>
    <row r="553" customFormat="false" ht="15" hidden="false" customHeight="false" outlineLevel="0" collapsed="false">
      <c r="A553" s="4" t="n">
        <v>552</v>
      </c>
      <c r="B553" s="4" t="n">
        <v>58.9</v>
      </c>
      <c r="C553" s="4" t="n">
        <v>98</v>
      </c>
      <c r="D553" s="4" t="n">
        <v>0</v>
      </c>
      <c r="E553" s="4" t="n">
        <v>4</v>
      </c>
      <c r="F553" s="4" t="n">
        <v>0</v>
      </c>
      <c r="G553" s="5" t="n">
        <f aca="false">LOOKUP(B553,'WOE &amp; IV'!$B$5:$B$9,'WOE &amp; IV'!$H$5:$H$9)</f>
        <v>0.218255430312074</v>
      </c>
      <c r="H553" s="5" t="n">
        <f aca="false">LOOKUP(C553,'WOE &amp; IV'!$B$14:$B$18,'WOE &amp; IV'!$H$14:$H$18)</f>
        <v>-0.171825195660813</v>
      </c>
      <c r="I553" s="5" t="n">
        <f aca="false">LOOKUP(D553,'WOE &amp; IV'!$B$23:$B$26,'WOE &amp; IV'!$H$23:$H$26)</f>
        <v>0.552846198833581</v>
      </c>
      <c r="J553" s="5" t="n">
        <f aca="false">LOOKUP(E553,'WOE &amp; IV'!$B$31:$B$34,'WOE &amp; IV'!$H$31:$H$34)</f>
        <v>-0.28220740641837</v>
      </c>
      <c r="K553" s="5" t="n">
        <f aca="false">Model!$B$4+Model!$B$5*G553+Model!$B$6*H553+Model!$B$7*I553+Model!$B$8*J553</f>
        <v>-1.51858489320395</v>
      </c>
      <c r="L553" s="6" t="n">
        <f aca="false">IF(F553=1,LN(M553),LN(1-M553))</f>
        <v>-0.198048575298085</v>
      </c>
      <c r="M553" s="6" t="n">
        <f aca="false">1/(1+EXP(-K553))</f>
        <v>0.179669995604485</v>
      </c>
    </row>
    <row r="554" customFormat="false" ht="15" hidden="false" customHeight="false" outlineLevel="0" collapsed="false">
      <c r="A554" s="4" t="n">
        <v>553</v>
      </c>
      <c r="B554" s="4" t="n">
        <v>52.4</v>
      </c>
      <c r="C554" s="4" t="n">
        <v>360</v>
      </c>
      <c r="D554" s="4" t="n">
        <v>0</v>
      </c>
      <c r="E554" s="4" t="n">
        <v>1</v>
      </c>
      <c r="F554" s="4" t="n">
        <v>0</v>
      </c>
      <c r="G554" s="5" t="n">
        <f aca="false">LOOKUP(B554,'WOE &amp; IV'!$B$5:$B$9,'WOE &amp; IV'!$H$5:$H$9)</f>
        <v>0.218255430312074</v>
      </c>
      <c r="H554" s="5" t="n">
        <f aca="false">LOOKUP(C554,'WOE &amp; IV'!$B$14:$B$18,'WOE &amp; IV'!$H$14:$H$18)</f>
        <v>1.40669467736998</v>
      </c>
      <c r="I554" s="5" t="n">
        <f aca="false">LOOKUP(D554,'WOE &amp; IV'!$B$23:$B$26,'WOE &amp; IV'!$H$23:$H$26)</f>
        <v>0.552846198833581</v>
      </c>
      <c r="J554" s="5" t="n">
        <f aca="false">LOOKUP(E554,'WOE &amp; IV'!$B$31:$B$34,'WOE &amp; IV'!$H$31:$H$34)</f>
        <v>-0.102296734208726</v>
      </c>
      <c r="K554" s="5" t="n">
        <f aca="false">Model!$B$4+Model!$B$5*G554+Model!$B$6*H554+Model!$B$7*I554+Model!$B$8*J554</f>
        <v>-3.91833084444509</v>
      </c>
      <c r="L554" s="6" t="n">
        <f aca="false">IF(F554=1,LN(M554),LN(1-M554))</f>
        <v>-0.0196793258445781</v>
      </c>
      <c r="M554" s="6" t="n">
        <f aca="false">1/(1+EXP(-K554))</f>
        <v>0.019486951908296</v>
      </c>
    </row>
    <row r="555" customFormat="false" ht="15" hidden="false" customHeight="false" outlineLevel="0" collapsed="false">
      <c r="A555" s="4" t="n">
        <v>554</v>
      </c>
      <c r="B555" s="4" t="n">
        <v>95.9</v>
      </c>
      <c r="C555" s="4" t="n">
        <v>136</v>
      </c>
      <c r="D555" s="4" t="n">
        <v>0</v>
      </c>
      <c r="E555" s="4" t="n">
        <v>0</v>
      </c>
      <c r="F555" s="4" t="n">
        <v>0</v>
      </c>
      <c r="G555" s="5" t="n">
        <f aca="false">LOOKUP(B555,'WOE &amp; IV'!$B$5:$B$9,'WOE &amp; IV'!$H$5:$H$9)</f>
        <v>-1.34136085834593</v>
      </c>
      <c r="H555" s="5" t="n">
        <f aca="false">LOOKUP(C555,'WOE &amp; IV'!$B$14:$B$18,'WOE &amp; IV'!$H$14:$H$18)</f>
        <v>0.149360747248786</v>
      </c>
      <c r="I555" s="5" t="n">
        <f aca="false">LOOKUP(D555,'WOE &amp; IV'!$B$23:$B$26,'WOE &amp; IV'!$H$23:$H$26)</f>
        <v>0.552846198833581</v>
      </c>
      <c r="J555" s="5" t="n">
        <f aca="false">LOOKUP(E555,'WOE &amp; IV'!$B$31:$B$34,'WOE &amp; IV'!$H$31:$H$34)</f>
        <v>0.255618819166126</v>
      </c>
      <c r="K555" s="5" t="n">
        <f aca="false">Model!$B$4+Model!$B$5*G555+Model!$B$6*H555+Model!$B$7*I555+Model!$B$8*J555</f>
        <v>-0.805783609523036</v>
      </c>
      <c r="L555" s="6" t="n">
        <f aca="false">IF(F555=1,LN(M555),LN(1-M555))</f>
        <v>-0.369311174435573</v>
      </c>
      <c r="M555" s="6" t="n">
        <f aca="false">1/(1+EXP(-K555))</f>
        <v>0.308789709989803</v>
      </c>
    </row>
    <row r="556" customFormat="false" ht="15" hidden="false" customHeight="false" outlineLevel="0" collapsed="false">
      <c r="A556" s="4" t="n">
        <v>555</v>
      </c>
      <c r="B556" s="4" t="n">
        <v>42.8</v>
      </c>
      <c r="C556" s="4" t="n">
        <v>108</v>
      </c>
      <c r="D556" s="4" t="n">
        <v>1</v>
      </c>
      <c r="E556" s="4" t="n">
        <v>3</v>
      </c>
      <c r="F556" s="4" t="n">
        <v>0</v>
      </c>
      <c r="G556" s="5" t="n">
        <f aca="false">LOOKUP(B556,'WOE &amp; IV'!$B$5:$B$9,'WOE &amp; IV'!$H$5:$H$9)</f>
        <v>0.218255430312074</v>
      </c>
      <c r="H556" s="5" t="n">
        <f aca="false">LOOKUP(C556,'WOE &amp; IV'!$B$14:$B$18,'WOE &amp; IV'!$H$14:$H$18)</f>
        <v>-0.171825195660813</v>
      </c>
      <c r="I556" s="5" t="n">
        <f aca="false">LOOKUP(D556,'WOE &amp; IV'!$B$23:$B$26,'WOE &amp; IV'!$H$23:$H$26)</f>
        <v>-0.479121632008246</v>
      </c>
      <c r="J556" s="5" t="n">
        <f aca="false">LOOKUP(E556,'WOE &amp; IV'!$B$31:$B$34,'WOE &amp; IV'!$H$31:$H$34)</f>
        <v>-0.0820085521567092</v>
      </c>
      <c r="K556" s="5" t="n">
        <f aca="false">Model!$B$4+Model!$B$5*G556+Model!$B$6*H556+Model!$B$7*I556+Model!$B$8*J556</f>
        <v>-0.490272150059927</v>
      </c>
      <c r="L556" s="6" t="n">
        <f aca="false">IF(F556=1,LN(M556),LN(1-M556))</f>
        <v>-0.477760771272856</v>
      </c>
      <c r="M556" s="6" t="n">
        <f aca="false">1/(1+EXP(-K556))</f>
        <v>0.379829458153552</v>
      </c>
    </row>
    <row r="557" customFormat="false" ht="15" hidden="false" customHeight="false" outlineLevel="0" collapsed="false">
      <c r="A557" s="4" t="n">
        <v>556</v>
      </c>
      <c r="B557" s="4" t="n">
        <v>37.3</v>
      </c>
      <c r="C557" s="4" t="n">
        <v>73</v>
      </c>
      <c r="D557" s="4" t="n">
        <v>0</v>
      </c>
      <c r="E557" s="4" t="n">
        <v>4</v>
      </c>
      <c r="F557" s="4" t="n">
        <v>0</v>
      </c>
      <c r="G557" s="5" t="n">
        <f aca="false">LOOKUP(B557,'WOE &amp; IV'!$B$5:$B$9,'WOE &amp; IV'!$H$5:$H$9)</f>
        <v>0.218255430312074</v>
      </c>
      <c r="H557" s="5" t="n">
        <f aca="false">LOOKUP(C557,'WOE &amp; IV'!$B$14:$B$18,'WOE &amp; IV'!$H$14:$H$18)</f>
        <v>-0.171825195660813</v>
      </c>
      <c r="I557" s="5" t="n">
        <f aca="false">LOOKUP(D557,'WOE &amp; IV'!$B$23:$B$26,'WOE &amp; IV'!$H$23:$H$26)</f>
        <v>0.552846198833581</v>
      </c>
      <c r="J557" s="5" t="n">
        <f aca="false">LOOKUP(E557,'WOE &amp; IV'!$B$31:$B$34,'WOE &amp; IV'!$H$31:$H$34)</f>
        <v>-0.28220740641837</v>
      </c>
      <c r="K557" s="5" t="n">
        <f aca="false">Model!$B$4+Model!$B$5*G557+Model!$B$6*H557+Model!$B$7*I557+Model!$B$8*J557</f>
        <v>-1.51858489320395</v>
      </c>
      <c r="L557" s="6" t="n">
        <f aca="false">IF(F557=1,LN(M557),LN(1-M557))</f>
        <v>-0.198048575298085</v>
      </c>
      <c r="M557" s="6" t="n">
        <f aca="false">1/(1+EXP(-K557))</f>
        <v>0.179669995604485</v>
      </c>
    </row>
    <row r="558" customFormat="false" ht="15" hidden="false" customHeight="false" outlineLevel="0" collapsed="false">
      <c r="A558" s="4" t="n">
        <v>557</v>
      </c>
      <c r="B558" s="4" t="n">
        <v>26.2</v>
      </c>
      <c r="C558" s="4" t="n">
        <v>50</v>
      </c>
      <c r="D558" s="4" t="n">
        <v>1</v>
      </c>
      <c r="E558" s="4" t="n">
        <v>4</v>
      </c>
      <c r="F558" s="4" t="n">
        <v>1</v>
      </c>
      <c r="G558" s="5" t="n">
        <f aca="false">LOOKUP(B558,'WOE &amp; IV'!$B$5:$B$9,'WOE &amp; IV'!$H$5:$H$9)</f>
        <v>0.721515666459208</v>
      </c>
      <c r="H558" s="5" t="n">
        <f aca="false">LOOKUP(C558,'WOE &amp; IV'!$B$14:$B$18,'WOE &amp; IV'!$H$14:$H$18)</f>
        <v>-0.18579367675035</v>
      </c>
      <c r="I558" s="5" t="n">
        <f aca="false">LOOKUP(D558,'WOE &amp; IV'!$B$23:$B$26,'WOE &amp; IV'!$H$23:$H$26)</f>
        <v>-0.479121632008246</v>
      </c>
      <c r="J558" s="5" t="n">
        <f aca="false">LOOKUP(E558,'WOE &amp; IV'!$B$31:$B$34,'WOE &amp; IV'!$H$31:$H$34)</f>
        <v>-0.28220740641837</v>
      </c>
      <c r="K558" s="5" t="n">
        <f aca="false">Model!$B$4+Model!$B$5*G558+Model!$B$6*H558+Model!$B$7*I558+Model!$B$8*J558</f>
        <v>-0.812881789371913</v>
      </c>
      <c r="L558" s="6" t="n">
        <f aca="false">IF(F558=1,LN(M558),LN(1-M558))</f>
        <v>-1.18000649100156</v>
      </c>
      <c r="M558" s="6" t="n">
        <f aca="false">1/(1+EXP(-K558))</f>
        <v>0.307276744060834</v>
      </c>
    </row>
    <row r="559" customFormat="false" ht="15" hidden="false" customHeight="false" outlineLevel="0" collapsed="false">
      <c r="A559" s="4" t="n">
        <v>558</v>
      </c>
      <c r="B559" s="4" t="n">
        <v>19.2</v>
      </c>
      <c r="C559" s="4" t="n">
        <v>121</v>
      </c>
      <c r="D559" s="4" t="n">
        <v>1</v>
      </c>
      <c r="E559" s="4" t="n">
        <v>0</v>
      </c>
      <c r="F559" s="4" t="n">
        <v>0</v>
      </c>
      <c r="G559" s="5" t="n">
        <f aca="false">LOOKUP(B559,'WOE &amp; IV'!$B$5:$B$9,'WOE &amp; IV'!$H$5:$H$9)</f>
        <v>0.721515666459208</v>
      </c>
      <c r="H559" s="5" t="n">
        <f aca="false">LOOKUP(C559,'WOE &amp; IV'!$B$14:$B$18,'WOE &amp; IV'!$H$14:$H$18)</f>
        <v>0.149360747248786</v>
      </c>
      <c r="I559" s="5" t="n">
        <f aca="false">LOOKUP(D559,'WOE &amp; IV'!$B$23:$B$26,'WOE &amp; IV'!$H$23:$H$26)</f>
        <v>-0.479121632008246</v>
      </c>
      <c r="J559" s="5" t="n">
        <f aca="false">LOOKUP(E559,'WOE &amp; IV'!$B$31:$B$34,'WOE &amp; IV'!$H$31:$H$34)</f>
        <v>0.255618819166126</v>
      </c>
      <c r="K559" s="5" t="n">
        <f aca="false">Model!$B$4+Model!$B$5*G559+Model!$B$6*H559+Model!$B$7*I559+Model!$B$8*J559</f>
        <v>-1.91485852035121</v>
      </c>
      <c r="L559" s="6" t="n">
        <f aca="false">IF(F559=1,LN(M559),LN(1-M559))</f>
        <v>-0.137465986886737</v>
      </c>
      <c r="M559" s="6" t="n">
        <f aca="false">1/(1+EXP(-K559))</f>
        <v>0.128436005902142</v>
      </c>
    </row>
    <row r="560" customFormat="false" ht="15" hidden="false" customHeight="false" outlineLevel="0" collapsed="false">
      <c r="A560" s="4" t="n">
        <v>559</v>
      </c>
      <c r="B560" s="4" t="n">
        <v>13.9</v>
      </c>
      <c r="C560" s="4" t="n">
        <v>127</v>
      </c>
      <c r="D560" s="4" t="n">
        <v>0</v>
      </c>
      <c r="E560" s="4" t="n">
        <v>0</v>
      </c>
      <c r="F560" s="4" t="n">
        <v>0</v>
      </c>
      <c r="G560" s="5" t="n">
        <f aca="false">LOOKUP(B560,'WOE &amp; IV'!$B$5:$B$9,'WOE &amp; IV'!$H$5:$H$9)</f>
        <v>0.721515666459208</v>
      </c>
      <c r="H560" s="5" t="n">
        <f aca="false">LOOKUP(C560,'WOE &amp; IV'!$B$14:$B$18,'WOE &amp; IV'!$H$14:$H$18)</f>
        <v>0.149360747248786</v>
      </c>
      <c r="I560" s="5" t="n">
        <f aca="false">LOOKUP(D560,'WOE &amp; IV'!$B$23:$B$26,'WOE &amp; IV'!$H$23:$H$26)</f>
        <v>0.552846198833581</v>
      </c>
      <c r="J560" s="5" t="n">
        <f aca="false">LOOKUP(E560,'WOE &amp; IV'!$B$31:$B$34,'WOE &amp; IV'!$H$31:$H$34)</f>
        <v>0.255618819166126</v>
      </c>
      <c r="K560" s="5" t="n">
        <f aca="false">Model!$B$4+Model!$B$5*G560+Model!$B$6*H560+Model!$B$7*I560+Model!$B$8*J560</f>
        <v>-3.18056706487871</v>
      </c>
      <c r="L560" s="6" t="n">
        <f aca="false">IF(F560=1,LN(M560),LN(1-M560))</f>
        <v>-0.0407215863194826</v>
      </c>
      <c r="M560" s="6" t="n">
        <f aca="false">1/(1+EXP(-K560))</f>
        <v>0.0399036032878291</v>
      </c>
    </row>
    <row r="561" customFormat="false" ht="15" hidden="false" customHeight="false" outlineLevel="0" collapsed="false">
      <c r="A561" s="4" t="n">
        <v>560</v>
      </c>
      <c r="B561" s="4" t="n">
        <v>22.8</v>
      </c>
      <c r="C561" s="4" t="n">
        <v>93</v>
      </c>
      <c r="D561" s="4" t="n">
        <v>0</v>
      </c>
      <c r="E561" s="4" t="n">
        <v>3</v>
      </c>
      <c r="F561" s="4" t="n">
        <v>0</v>
      </c>
      <c r="G561" s="5" t="n">
        <f aca="false">LOOKUP(B561,'WOE &amp; IV'!$B$5:$B$9,'WOE &amp; IV'!$H$5:$H$9)</f>
        <v>0.721515666459208</v>
      </c>
      <c r="H561" s="5" t="n">
        <f aca="false">LOOKUP(C561,'WOE &amp; IV'!$B$14:$B$18,'WOE &amp; IV'!$H$14:$H$18)</f>
        <v>-0.171825195660813</v>
      </c>
      <c r="I561" s="5" t="n">
        <f aca="false">LOOKUP(D561,'WOE &amp; IV'!$B$23:$B$26,'WOE &amp; IV'!$H$23:$H$26)</f>
        <v>0.552846198833581</v>
      </c>
      <c r="J561" s="5" t="n">
        <f aca="false">LOOKUP(E561,'WOE &amp; IV'!$B$31:$B$34,'WOE &amp; IV'!$H$31:$H$34)</f>
        <v>-0.0820085521567092</v>
      </c>
      <c r="K561" s="5" t="n">
        <f aca="false">Model!$B$4+Model!$B$5*G561+Model!$B$6*H561+Model!$B$7*I561+Model!$B$8*J561</f>
        <v>-2.33533387844001</v>
      </c>
      <c r="L561" s="6" t="n">
        <f aca="false">IF(F561=1,LN(M561),LN(1-M561))</f>
        <v>-0.0923769411437892</v>
      </c>
      <c r="M561" s="6" t="n">
        <f aca="false">1/(1+EXP(-K561))</f>
        <v>0.0882385956233166</v>
      </c>
    </row>
    <row r="562" customFormat="false" ht="15" hidden="false" customHeight="false" outlineLevel="0" collapsed="false">
      <c r="A562" s="4" t="n">
        <v>561</v>
      </c>
      <c r="B562" s="4" t="n">
        <v>43.2</v>
      </c>
      <c r="C562" s="4" t="n">
        <v>360</v>
      </c>
      <c r="D562" s="4" t="n">
        <v>1</v>
      </c>
      <c r="E562" s="4" t="n">
        <v>1</v>
      </c>
      <c r="F562" s="4" t="n">
        <v>0</v>
      </c>
      <c r="G562" s="5" t="n">
        <f aca="false">LOOKUP(B562,'WOE &amp; IV'!$B$5:$B$9,'WOE &amp; IV'!$H$5:$H$9)</f>
        <v>0.218255430312074</v>
      </c>
      <c r="H562" s="5" t="n">
        <f aca="false">LOOKUP(C562,'WOE &amp; IV'!$B$14:$B$18,'WOE &amp; IV'!$H$14:$H$18)</f>
        <v>1.40669467736998</v>
      </c>
      <c r="I562" s="5" t="n">
        <f aca="false">LOOKUP(D562,'WOE &amp; IV'!$B$23:$B$26,'WOE &amp; IV'!$H$23:$H$26)</f>
        <v>-0.479121632008246</v>
      </c>
      <c r="J562" s="5" t="n">
        <f aca="false">LOOKUP(E562,'WOE &amp; IV'!$B$31:$B$34,'WOE &amp; IV'!$H$31:$H$34)</f>
        <v>-0.102296734208726</v>
      </c>
      <c r="K562" s="5" t="n">
        <f aca="false">Model!$B$4+Model!$B$5*G562+Model!$B$6*H562+Model!$B$7*I562+Model!$B$8*J562</f>
        <v>-2.65262229991759</v>
      </c>
      <c r="L562" s="6" t="n">
        <f aca="false">IF(F562=1,LN(M562),LN(1-M562))</f>
        <v>-0.068094242460996</v>
      </c>
      <c r="M562" s="6" t="n">
        <f aca="false">1/(1+EXP(-K562))</f>
        <v>0.0658275692802746</v>
      </c>
    </row>
    <row r="563" customFormat="false" ht="15" hidden="false" customHeight="false" outlineLevel="0" collapsed="false">
      <c r="A563" s="4" t="n">
        <v>562</v>
      </c>
      <c r="B563" s="4" t="n">
        <v>53.4</v>
      </c>
      <c r="C563" s="4" t="n">
        <v>54</v>
      </c>
      <c r="D563" s="4" t="n">
        <v>1</v>
      </c>
      <c r="E563" s="4" t="n">
        <v>1</v>
      </c>
      <c r="F563" s="4" t="n">
        <v>0</v>
      </c>
      <c r="G563" s="5" t="n">
        <f aca="false">LOOKUP(B563,'WOE &amp; IV'!$B$5:$B$9,'WOE &amp; IV'!$H$5:$H$9)</f>
        <v>0.218255430312074</v>
      </c>
      <c r="H563" s="5" t="n">
        <f aca="false">LOOKUP(C563,'WOE &amp; IV'!$B$14:$B$18,'WOE &amp; IV'!$H$14:$H$18)</f>
        <v>-0.18579367675035</v>
      </c>
      <c r="I563" s="5" t="n">
        <f aca="false">LOOKUP(D563,'WOE &amp; IV'!$B$23:$B$26,'WOE &amp; IV'!$H$23:$H$26)</f>
        <v>-0.479121632008246</v>
      </c>
      <c r="J563" s="5" t="n">
        <f aca="false">LOOKUP(E563,'WOE &amp; IV'!$B$31:$B$34,'WOE &amp; IV'!$H$31:$H$34)</f>
        <v>-0.102296734208726</v>
      </c>
      <c r="K563" s="5" t="n">
        <f aca="false">Model!$B$4+Model!$B$5*G563+Model!$B$6*H563+Model!$B$7*I563+Model!$B$8*J563</f>
        <v>-0.446866680625528</v>
      </c>
      <c r="L563" s="6" t="n">
        <f aca="false">IF(F563=1,LN(M563),LN(1-M563))</f>
        <v>-0.494470105020627</v>
      </c>
      <c r="M563" s="6" t="n">
        <f aca="false">1/(1+EXP(-K563))</f>
        <v>0.390105998544916</v>
      </c>
    </row>
    <row r="564" customFormat="false" ht="15" hidden="false" customHeight="false" outlineLevel="0" collapsed="false">
      <c r="A564" s="4" t="n">
        <v>563</v>
      </c>
      <c r="B564" s="4" t="n">
        <v>46.3</v>
      </c>
      <c r="C564" s="4" t="n">
        <v>43</v>
      </c>
      <c r="D564" s="4" t="n">
        <v>0</v>
      </c>
      <c r="E564" s="4" t="n">
        <v>1</v>
      </c>
      <c r="F564" s="4" t="n">
        <v>0</v>
      </c>
      <c r="G564" s="5" t="n">
        <f aca="false">LOOKUP(B564,'WOE &amp; IV'!$B$5:$B$9,'WOE &amp; IV'!$H$5:$H$9)</f>
        <v>0.218255430312074</v>
      </c>
      <c r="H564" s="5" t="n">
        <f aca="false">LOOKUP(C564,'WOE &amp; IV'!$B$14:$B$18,'WOE &amp; IV'!$H$14:$H$18)</f>
        <v>-0.18579367675035</v>
      </c>
      <c r="I564" s="5" t="n">
        <f aca="false">LOOKUP(D564,'WOE &amp; IV'!$B$23:$B$26,'WOE &amp; IV'!$H$23:$H$26)</f>
        <v>0.552846198833581</v>
      </c>
      <c r="J564" s="5" t="n">
        <f aca="false">LOOKUP(E564,'WOE &amp; IV'!$B$31:$B$34,'WOE &amp; IV'!$H$31:$H$34)</f>
        <v>-0.102296734208726</v>
      </c>
      <c r="K564" s="5" t="n">
        <f aca="false">Model!$B$4+Model!$B$5*G564+Model!$B$6*H564+Model!$B$7*I564+Model!$B$8*J564</f>
        <v>-1.71257522515303</v>
      </c>
      <c r="L564" s="6" t="n">
        <f aca="false">IF(F564=1,LN(M564),LN(1-M564))</f>
        <v>-0.165853890768698</v>
      </c>
      <c r="M564" s="6" t="n">
        <f aca="false">1/(1+EXP(-K564))</f>
        <v>0.152829995494673</v>
      </c>
    </row>
    <row r="565" customFormat="false" ht="15" hidden="false" customHeight="false" outlineLevel="0" collapsed="false">
      <c r="A565" s="4" t="n">
        <v>564</v>
      </c>
      <c r="B565" s="4" t="n">
        <v>25.9</v>
      </c>
      <c r="C565" s="4" t="n">
        <v>74</v>
      </c>
      <c r="D565" s="4" t="n">
        <v>0</v>
      </c>
      <c r="E565" s="4" t="n">
        <v>1</v>
      </c>
      <c r="F565" s="4" t="n">
        <v>0</v>
      </c>
      <c r="G565" s="5" t="n">
        <f aca="false">LOOKUP(B565,'WOE &amp; IV'!$B$5:$B$9,'WOE &amp; IV'!$H$5:$H$9)</f>
        <v>0.721515666459208</v>
      </c>
      <c r="H565" s="5" t="n">
        <f aca="false">LOOKUP(C565,'WOE &amp; IV'!$B$14:$B$18,'WOE &amp; IV'!$H$14:$H$18)</f>
        <v>-0.171825195660813</v>
      </c>
      <c r="I565" s="5" t="n">
        <f aca="false">LOOKUP(D565,'WOE &amp; IV'!$B$23:$B$26,'WOE &amp; IV'!$H$23:$H$26)</f>
        <v>0.552846198833581</v>
      </c>
      <c r="J565" s="5" t="n">
        <f aca="false">LOOKUP(E565,'WOE &amp; IV'!$B$31:$B$34,'WOE &amp; IV'!$H$31:$H$34)</f>
        <v>-0.102296734208726</v>
      </c>
      <c r="K565" s="5" t="n">
        <f aca="false">Model!$B$4+Model!$B$5*G565+Model!$B$6*H565+Model!$B$7*I565+Model!$B$8*J565</f>
        <v>-2.31127615216273</v>
      </c>
      <c r="L565" s="6" t="n">
        <f aca="false">IF(F565=1,LN(M565),LN(1-M565))</f>
        <v>-0.0945231973885998</v>
      </c>
      <c r="M565" s="6" t="n">
        <f aca="false">1/(1+EXP(-K565))</f>
        <v>0.0901933707566932</v>
      </c>
    </row>
    <row r="566" customFormat="false" ht="15" hidden="false" customHeight="false" outlineLevel="0" collapsed="false">
      <c r="A566" s="4" t="n">
        <v>565</v>
      </c>
      <c r="B566" s="4" t="n">
        <v>67.5</v>
      </c>
      <c r="C566" s="4" t="n">
        <v>95</v>
      </c>
      <c r="D566" s="4" t="n">
        <v>0</v>
      </c>
      <c r="E566" s="4" t="n">
        <v>0</v>
      </c>
      <c r="F566" s="4" t="n">
        <v>0</v>
      </c>
      <c r="G566" s="5" t="n">
        <f aca="false">LOOKUP(B566,'WOE &amp; IV'!$B$5:$B$9,'WOE &amp; IV'!$H$5:$H$9)</f>
        <v>-0.907531990639555</v>
      </c>
      <c r="H566" s="5" t="n">
        <f aca="false">LOOKUP(C566,'WOE &amp; IV'!$B$14:$B$18,'WOE &amp; IV'!$H$14:$H$18)</f>
        <v>-0.171825195660813</v>
      </c>
      <c r="I566" s="5" t="n">
        <f aca="false">LOOKUP(D566,'WOE &amp; IV'!$B$23:$B$26,'WOE &amp; IV'!$H$23:$H$26)</f>
        <v>0.552846198833581</v>
      </c>
      <c r="J566" s="5" t="n">
        <f aca="false">LOOKUP(E566,'WOE &amp; IV'!$B$31:$B$34,'WOE &amp; IV'!$H$31:$H$34)</f>
        <v>0.255618819166126</v>
      </c>
      <c r="K566" s="5" t="n">
        <f aca="false">Model!$B$4+Model!$B$5*G566+Model!$B$6*H566+Model!$B$7*I566+Model!$B$8*J566</f>
        <v>-0.860332752502532</v>
      </c>
      <c r="L566" s="6" t="n">
        <f aca="false">IF(F566=1,LN(M566),LN(1-M566))</f>
        <v>-0.352782285615836</v>
      </c>
      <c r="M566" s="6" t="n">
        <f aca="false">1/(1+EXP(-K566))</f>
        <v>0.297269828809644</v>
      </c>
    </row>
    <row r="567" customFormat="false" ht="15" hidden="false" customHeight="false" outlineLevel="0" collapsed="false">
      <c r="A567" s="4" t="n">
        <v>566</v>
      </c>
      <c r="B567" s="4" t="n">
        <v>63.5</v>
      </c>
      <c r="C567" s="4" t="n">
        <v>48</v>
      </c>
      <c r="D567" s="4" t="n">
        <v>0</v>
      </c>
      <c r="E567" s="4" t="n">
        <v>0</v>
      </c>
      <c r="F567" s="4" t="n">
        <v>1</v>
      </c>
      <c r="G567" s="5" t="n">
        <f aca="false">LOOKUP(B567,'WOE &amp; IV'!$B$5:$B$9,'WOE &amp; IV'!$H$5:$H$9)</f>
        <v>-0.907531990639555</v>
      </c>
      <c r="H567" s="5" t="n">
        <f aca="false">LOOKUP(C567,'WOE &amp; IV'!$B$14:$B$18,'WOE &amp; IV'!$H$14:$H$18)</f>
        <v>-0.18579367675035</v>
      </c>
      <c r="I567" s="5" t="n">
        <f aca="false">LOOKUP(D567,'WOE &amp; IV'!$B$23:$B$26,'WOE &amp; IV'!$H$23:$H$26)</f>
        <v>0.552846198833581</v>
      </c>
      <c r="J567" s="5" t="n">
        <f aca="false">LOOKUP(E567,'WOE &amp; IV'!$B$31:$B$34,'WOE &amp; IV'!$H$31:$H$34)</f>
        <v>0.255618819166126</v>
      </c>
      <c r="K567" s="5" t="n">
        <f aca="false">Model!$B$4+Model!$B$5*G567+Model!$B$6*H567+Model!$B$7*I567+Model!$B$8*J567</f>
        <v>-0.840985009345414</v>
      </c>
      <c r="L567" s="6" t="n">
        <f aca="false">IF(F567=1,LN(M567),LN(1-M567))</f>
        <v>-1.19955799658445</v>
      </c>
      <c r="M567" s="6" t="n">
        <f aca="false">1/(1+EXP(-K567))</f>
        <v>0.301327370208653</v>
      </c>
    </row>
    <row r="568" customFormat="false" ht="15" hidden="false" customHeight="false" outlineLevel="0" collapsed="false">
      <c r="A568" s="4" t="n">
        <v>567</v>
      </c>
      <c r="B568" s="4" t="n">
        <v>41</v>
      </c>
      <c r="C568" s="4" t="n">
        <v>118</v>
      </c>
      <c r="D568" s="4" t="n">
        <v>0</v>
      </c>
      <c r="E568" s="4" t="n">
        <v>3</v>
      </c>
      <c r="F568" s="4" t="n">
        <v>0</v>
      </c>
      <c r="G568" s="5" t="n">
        <f aca="false">LOOKUP(B568,'WOE &amp; IV'!$B$5:$B$9,'WOE &amp; IV'!$H$5:$H$9)</f>
        <v>0.218255430312074</v>
      </c>
      <c r="H568" s="5" t="n">
        <f aca="false">LOOKUP(C568,'WOE &amp; IV'!$B$14:$B$18,'WOE &amp; IV'!$H$14:$H$18)</f>
        <v>-0.171825195660813</v>
      </c>
      <c r="I568" s="5" t="n">
        <f aca="false">LOOKUP(D568,'WOE &amp; IV'!$B$23:$B$26,'WOE &amp; IV'!$H$23:$H$26)</f>
        <v>0.552846198833581</v>
      </c>
      <c r="J568" s="5" t="n">
        <f aca="false">LOOKUP(E568,'WOE &amp; IV'!$B$31:$B$34,'WOE &amp; IV'!$H$31:$H$34)</f>
        <v>-0.0820085521567092</v>
      </c>
      <c r="K568" s="5" t="n">
        <f aca="false">Model!$B$4+Model!$B$5*G568+Model!$B$6*H568+Model!$B$7*I568+Model!$B$8*J568</f>
        <v>-1.75598069458743</v>
      </c>
      <c r="L568" s="6" t="n">
        <f aca="false">IF(F568=1,LN(M568),LN(1-M568))</f>
        <v>-0.159340977938033</v>
      </c>
      <c r="M568" s="6" t="n">
        <f aca="false">1/(1+EXP(-K568))</f>
        <v>0.147294444388917</v>
      </c>
    </row>
    <row r="569" customFormat="false" ht="15" hidden="false" customHeight="false" outlineLevel="0" collapsed="false">
      <c r="A569" s="4" t="n">
        <v>568</v>
      </c>
      <c r="B569" s="4" t="n">
        <v>28.7</v>
      </c>
      <c r="C569" s="4" t="n">
        <v>128</v>
      </c>
      <c r="D569" s="4" t="n">
        <v>0</v>
      </c>
      <c r="E569" s="4" t="n">
        <v>1</v>
      </c>
      <c r="F569" s="4" t="n">
        <v>0</v>
      </c>
      <c r="G569" s="5" t="n">
        <f aca="false">LOOKUP(B569,'WOE &amp; IV'!$B$5:$B$9,'WOE &amp; IV'!$H$5:$H$9)</f>
        <v>0.721515666459208</v>
      </c>
      <c r="H569" s="5" t="n">
        <f aca="false">LOOKUP(C569,'WOE &amp; IV'!$B$14:$B$18,'WOE &amp; IV'!$H$14:$H$18)</f>
        <v>0.149360747248786</v>
      </c>
      <c r="I569" s="5" t="n">
        <f aca="false">LOOKUP(D569,'WOE &amp; IV'!$B$23:$B$26,'WOE &amp; IV'!$H$23:$H$26)</f>
        <v>0.552846198833581</v>
      </c>
      <c r="J569" s="5" t="n">
        <f aca="false">LOOKUP(E569,'WOE &amp; IV'!$B$31:$B$34,'WOE &amp; IV'!$H$31:$H$34)</f>
        <v>-0.102296734208726</v>
      </c>
      <c r="K569" s="5" t="n">
        <f aca="false">Model!$B$4+Model!$B$5*G569+Model!$B$6*H569+Model!$B$7*I569+Model!$B$8*J569</f>
        <v>-2.75615080168681</v>
      </c>
      <c r="L569" s="6" t="n">
        <f aca="false">IF(F569=1,LN(M569),LN(1-M569))</f>
        <v>-0.0615990743239161</v>
      </c>
      <c r="M569" s="6" t="n">
        <f aca="false">1/(1+EXP(-K569))</f>
        <v>0.0597402144779439</v>
      </c>
    </row>
    <row r="570" customFormat="false" ht="15" hidden="false" customHeight="false" outlineLevel="0" collapsed="false">
      <c r="A570" s="4" t="n">
        <v>569</v>
      </c>
      <c r="B570" s="4" t="n">
        <v>58.7</v>
      </c>
      <c r="C570" s="4" t="n">
        <v>162</v>
      </c>
      <c r="D570" s="4" t="n">
        <v>1</v>
      </c>
      <c r="E570" s="4" t="n">
        <v>1</v>
      </c>
      <c r="F570" s="4" t="n">
        <v>0</v>
      </c>
      <c r="G570" s="5" t="n">
        <f aca="false">LOOKUP(B570,'WOE &amp; IV'!$B$5:$B$9,'WOE &amp; IV'!$H$5:$H$9)</f>
        <v>0.218255430312074</v>
      </c>
      <c r="H570" s="5" t="n">
        <f aca="false">LOOKUP(C570,'WOE &amp; IV'!$B$14:$B$18,'WOE &amp; IV'!$H$14:$H$18)</f>
        <v>0.149360747248786</v>
      </c>
      <c r="I570" s="5" t="n">
        <f aca="false">LOOKUP(D570,'WOE &amp; IV'!$B$23:$B$26,'WOE &amp; IV'!$H$23:$H$26)</f>
        <v>-0.479121632008246</v>
      </c>
      <c r="J570" s="5" t="n">
        <f aca="false">LOOKUP(E570,'WOE &amp; IV'!$B$31:$B$34,'WOE &amp; IV'!$H$31:$H$34)</f>
        <v>-0.102296734208726</v>
      </c>
      <c r="K570" s="5" t="n">
        <f aca="false">Model!$B$4+Model!$B$5*G570+Model!$B$6*H570+Model!$B$7*I570+Model!$B$8*J570</f>
        <v>-0.911089073306731</v>
      </c>
      <c r="L570" s="6" t="n">
        <f aca="false">IF(F570=1,LN(M570),LN(1-M570))</f>
        <v>-0.33796118777764</v>
      </c>
      <c r="M570" s="6" t="n">
        <f aca="false">1/(1+EXP(-K570))</f>
        <v>0.286777030870436</v>
      </c>
    </row>
    <row r="571" customFormat="false" ht="15" hidden="false" customHeight="false" outlineLevel="0" collapsed="false">
      <c r="A571" s="4" t="n">
        <v>570</v>
      </c>
      <c r="B571" s="4" t="n">
        <v>49.7</v>
      </c>
      <c r="C571" s="4" t="n">
        <v>65</v>
      </c>
      <c r="D571" s="4" t="n">
        <v>0</v>
      </c>
      <c r="E571" s="4" t="n">
        <v>3</v>
      </c>
      <c r="F571" s="4" t="n">
        <v>0</v>
      </c>
      <c r="G571" s="5" t="n">
        <f aca="false">LOOKUP(B571,'WOE &amp; IV'!$B$5:$B$9,'WOE &amp; IV'!$H$5:$H$9)</f>
        <v>0.218255430312074</v>
      </c>
      <c r="H571" s="5" t="n">
        <f aca="false">LOOKUP(C571,'WOE &amp; IV'!$B$14:$B$18,'WOE &amp; IV'!$H$14:$H$18)</f>
        <v>-0.171825195660813</v>
      </c>
      <c r="I571" s="5" t="n">
        <f aca="false">LOOKUP(D571,'WOE &amp; IV'!$B$23:$B$26,'WOE &amp; IV'!$H$23:$H$26)</f>
        <v>0.552846198833581</v>
      </c>
      <c r="J571" s="5" t="n">
        <f aca="false">LOOKUP(E571,'WOE &amp; IV'!$B$31:$B$34,'WOE &amp; IV'!$H$31:$H$34)</f>
        <v>-0.0820085521567092</v>
      </c>
      <c r="K571" s="5" t="n">
        <f aca="false">Model!$B$4+Model!$B$5*G571+Model!$B$6*H571+Model!$B$7*I571+Model!$B$8*J571</f>
        <v>-1.75598069458743</v>
      </c>
      <c r="L571" s="6" t="n">
        <f aca="false">IF(F571=1,LN(M571),LN(1-M571))</f>
        <v>-0.159340977938033</v>
      </c>
      <c r="M571" s="6" t="n">
        <f aca="false">1/(1+EXP(-K571))</f>
        <v>0.147294444388917</v>
      </c>
    </row>
    <row r="572" customFormat="false" ht="15" hidden="false" customHeight="false" outlineLevel="0" collapsed="false">
      <c r="A572" s="4" t="n">
        <v>571</v>
      </c>
      <c r="B572" s="4" t="n">
        <v>8.8</v>
      </c>
      <c r="C572" s="4" t="n">
        <v>238</v>
      </c>
      <c r="D572" s="4" t="n">
        <v>0</v>
      </c>
      <c r="E572" s="4" t="n">
        <v>1</v>
      </c>
      <c r="F572" s="4" t="n">
        <v>0</v>
      </c>
      <c r="G572" s="5" t="n">
        <f aca="false">LOOKUP(B572,'WOE &amp; IV'!$B$5:$B$9,'WOE &amp; IV'!$H$5:$H$9)</f>
        <v>1.45548484153941</v>
      </c>
      <c r="H572" s="5" t="n">
        <f aca="false">LOOKUP(C572,'WOE &amp; IV'!$B$14:$B$18,'WOE &amp; IV'!$H$14:$H$18)</f>
        <v>0.149360747248786</v>
      </c>
      <c r="I572" s="5" t="n">
        <f aca="false">LOOKUP(D572,'WOE &amp; IV'!$B$23:$B$26,'WOE &amp; IV'!$H$23:$H$26)</f>
        <v>0.552846198833581</v>
      </c>
      <c r="J572" s="5" t="n">
        <f aca="false">LOOKUP(E572,'WOE &amp; IV'!$B$31:$B$34,'WOE &amp; IV'!$H$31:$H$34)</f>
        <v>-0.102296734208726</v>
      </c>
      <c r="K572" s="5" t="n">
        <f aca="false">Model!$B$4+Model!$B$5*G572+Model!$B$6*H572+Model!$B$7*I572+Model!$B$8*J572</f>
        <v>-3.60109611603914</v>
      </c>
      <c r="L572" s="6" t="n">
        <f aca="false">IF(F572=1,LN(M572),LN(1-M572))</f>
        <v>-0.0269279551643663</v>
      </c>
      <c r="M572" s="6" t="n">
        <f aca="false">1/(1+EXP(-K572))</f>
        <v>0.0265686302988493</v>
      </c>
    </row>
    <row r="573" customFormat="false" ht="15" hidden="false" customHeight="false" outlineLevel="0" collapsed="false">
      <c r="A573" s="4" t="n">
        <v>572</v>
      </c>
      <c r="B573" s="4" t="n">
        <v>43.3</v>
      </c>
      <c r="C573" s="4" t="n">
        <v>155</v>
      </c>
      <c r="D573" s="4" t="n">
        <v>0</v>
      </c>
      <c r="E573" s="4" t="n">
        <v>0</v>
      </c>
      <c r="F573" s="4" t="n">
        <v>0</v>
      </c>
      <c r="G573" s="5" t="n">
        <f aca="false">LOOKUP(B573,'WOE &amp; IV'!$B$5:$B$9,'WOE &amp; IV'!$H$5:$H$9)</f>
        <v>0.218255430312074</v>
      </c>
      <c r="H573" s="5" t="n">
        <f aca="false">LOOKUP(C573,'WOE &amp; IV'!$B$14:$B$18,'WOE &amp; IV'!$H$14:$H$18)</f>
        <v>0.149360747248786</v>
      </c>
      <c r="I573" s="5" t="n">
        <f aca="false">LOOKUP(D573,'WOE &amp; IV'!$B$23:$B$26,'WOE &amp; IV'!$H$23:$H$26)</f>
        <v>0.552846198833581</v>
      </c>
      <c r="J573" s="5" t="n">
        <f aca="false">LOOKUP(E573,'WOE &amp; IV'!$B$31:$B$34,'WOE &amp; IV'!$H$31:$H$34)</f>
        <v>0.255618819166126</v>
      </c>
      <c r="K573" s="5" t="n">
        <f aca="false">Model!$B$4+Model!$B$5*G573+Model!$B$6*H573+Model!$B$7*I573+Model!$B$8*J573</f>
        <v>-2.60121388102613</v>
      </c>
      <c r="L573" s="6" t="n">
        <f aca="false">IF(F573=1,LN(M573),LN(1-M573))</f>
        <v>-0.0715608135507159</v>
      </c>
      <c r="M573" s="6" t="n">
        <f aca="false">1/(1+EXP(-K573))</f>
        <v>0.0690603378729707</v>
      </c>
    </row>
    <row r="574" customFormat="false" ht="15" hidden="false" customHeight="false" outlineLevel="0" collapsed="false">
      <c r="A574" s="4" t="n">
        <v>573</v>
      </c>
      <c r="B574" s="4" t="n">
        <v>51.6</v>
      </c>
      <c r="C574" s="4" t="n">
        <v>53</v>
      </c>
      <c r="D574" s="4" t="n">
        <v>0</v>
      </c>
      <c r="E574" s="4" t="n">
        <v>2</v>
      </c>
      <c r="F574" s="4" t="n">
        <v>0</v>
      </c>
      <c r="G574" s="5" t="n">
        <f aca="false">LOOKUP(B574,'WOE &amp; IV'!$B$5:$B$9,'WOE &amp; IV'!$H$5:$H$9)</f>
        <v>0.218255430312074</v>
      </c>
      <c r="H574" s="5" t="n">
        <f aca="false">LOOKUP(C574,'WOE &amp; IV'!$B$14:$B$18,'WOE &amp; IV'!$H$14:$H$18)</f>
        <v>-0.18579367675035</v>
      </c>
      <c r="I574" s="5" t="n">
        <f aca="false">LOOKUP(D574,'WOE &amp; IV'!$B$23:$B$26,'WOE &amp; IV'!$H$23:$H$26)</f>
        <v>0.552846198833581</v>
      </c>
      <c r="J574" s="5" t="n">
        <f aca="false">LOOKUP(E574,'WOE &amp; IV'!$B$31:$B$34,'WOE &amp; IV'!$H$31:$H$34)</f>
        <v>-0.0820085521567092</v>
      </c>
      <c r="K574" s="5" t="n">
        <f aca="false">Model!$B$4+Model!$B$5*G574+Model!$B$6*H574+Model!$B$7*I574+Model!$B$8*J574</f>
        <v>-1.73663295143031</v>
      </c>
      <c r="L574" s="6" t="n">
        <f aca="false">IF(F574=1,LN(M574),LN(1-M574))</f>
        <v>-0.162214408165028</v>
      </c>
      <c r="M574" s="6" t="n">
        <f aca="false">1/(1+EXP(-K574))</f>
        <v>0.149741117451537</v>
      </c>
    </row>
    <row r="575" customFormat="false" ht="15" hidden="false" customHeight="false" outlineLevel="0" collapsed="false">
      <c r="A575" s="4" t="n">
        <v>574</v>
      </c>
      <c r="B575" s="4" t="n">
        <v>22.5</v>
      </c>
      <c r="C575" s="4" t="n">
        <v>48</v>
      </c>
      <c r="D575" s="4" t="n">
        <v>1</v>
      </c>
      <c r="E575" s="4" t="n">
        <v>0</v>
      </c>
      <c r="F575" s="4" t="n">
        <v>0</v>
      </c>
      <c r="G575" s="5" t="n">
        <f aca="false">LOOKUP(B575,'WOE &amp; IV'!$B$5:$B$9,'WOE &amp; IV'!$H$5:$H$9)</f>
        <v>0.721515666459208</v>
      </c>
      <c r="H575" s="5" t="n">
        <f aca="false">LOOKUP(C575,'WOE &amp; IV'!$B$14:$B$18,'WOE &amp; IV'!$H$14:$H$18)</f>
        <v>-0.18579367675035</v>
      </c>
      <c r="I575" s="5" t="n">
        <f aca="false">LOOKUP(D575,'WOE &amp; IV'!$B$23:$B$26,'WOE &amp; IV'!$H$23:$H$26)</f>
        <v>-0.479121632008246</v>
      </c>
      <c r="J575" s="5" t="n">
        <f aca="false">LOOKUP(E575,'WOE &amp; IV'!$B$31:$B$34,'WOE &amp; IV'!$H$31:$H$34)</f>
        <v>0.255618819166126</v>
      </c>
      <c r="K575" s="5" t="n">
        <f aca="false">Model!$B$4+Model!$B$5*G575+Model!$B$6*H575+Model!$B$7*I575+Model!$B$8*J575</f>
        <v>-1.45063612767001</v>
      </c>
      <c r="L575" s="6" t="n">
        <f aca="false">IF(F575=1,LN(M575),LN(1-M575))</f>
        <v>-0.21060213055084</v>
      </c>
      <c r="M575" s="6" t="n">
        <f aca="false">1/(1+EXP(-K575))</f>
        <v>0.189903684654631</v>
      </c>
    </row>
    <row r="576" customFormat="false" ht="15" hidden="false" customHeight="false" outlineLevel="0" collapsed="false">
      <c r="A576" s="4" t="n">
        <v>575</v>
      </c>
      <c r="B576" s="4" t="n">
        <v>49.7</v>
      </c>
      <c r="C576" s="4" t="n">
        <v>79</v>
      </c>
      <c r="D576" s="4" t="n">
        <v>1</v>
      </c>
      <c r="E576" s="4" t="n">
        <v>4</v>
      </c>
      <c r="F576" s="4" t="n">
        <v>1</v>
      </c>
      <c r="G576" s="5" t="n">
        <f aca="false">LOOKUP(B576,'WOE &amp; IV'!$B$5:$B$9,'WOE &amp; IV'!$H$5:$H$9)</f>
        <v>0.218255430312074</v>
      </c>
      <c r="H576" s="5" t="n">
        <f aca="false">LOOKUP(C576,'WOE &amp; IV'!$B$14:$B$18,'WOE &amp; IV'!$H$14:$H$18)</f>
        <v>-0.171825195660813</v>
      </c>
      <c r="I576" s="5" t="n">
        <f aca="false">LOOKUP(D576,'WOE &amp; IV'!$B$23:$B$26,'WOE &amp; IV'!$H$23:$H$26)</f>
        <v>-0.479121632008246</v>
      </c>
      <c r="J576" s="5" t="n">
        <f aca="false">LOOKUP(E576,'WOE &amp; IV'!$B$31:$B$34,'WOE &amp; IV'!$H$31:$H$34)</f>
        <v>-0.28220740641837</v>
      </c>
      <c r="K576" s="5" t="n">
        <f aca="false">Model!$B$4+Model!$B$5*G576+Model!$B$6*H576+Model!$B$7*I576+Model!$B$8*J576</f>
        <v>-0.252876348676449</v>
      </c>
      <c r="L576" s="6" t="n">
        <f aca="false">IF(F576=1,LN(M576),LN(1-M576))</f>
        <v>-0.827557453571977</v>
      </c>
      <c r="M576" s="6" t="n">
        <f aca="false">1/(1+EXP(-K576))</f>
        <v>0.437115658750198</v>
      </c>
    </row>
    <row r="577" customFormat="false" ht="15" hidden="false" customHeight="false" outlineLevel="0" collapsed="false">
      <c r="A577" s="4" t="n">
        <v>576</v>
      </c>
      <c r="B577" s="4" t="n">
        <v>8.6</v>
      </c>
      <c r="C577" s="4" t="n">
        <v>128</v>
      </c>
      <c r="D577" s="4" t="n">
        <v>0</v>
      </c>
      <c r="E577" s="4" t="n">
        <v>4</v>
      </c>
      <c r="F577" s="4" t="n">
        <v>0</v>
      </c>
      <c r="G577" s="5" t="n">
        <f aca="false">LOOKUP(B577,'WOE &amp; IV'!$B$5:$B$9,'WOE &amp; IV'!$H$5:$H$9)</f>
        <v>1.45548484153941</v>
      </c>
      <c r="H577" s="5" t="n">
        <f aca="false">LOOKUP(C577,'WOE &amp; IV'!$B$14:$B$18,'WOE &amp; IV'!$H$14:$H$18)</f>
        <v>0.149360747248786</v>
      </c>
      <c r="I577" s="5" t="n">
        <f aca="false">LOOKUP(D577,'WOE &amp; IV'!$B$23:$B$26,'WOE &amp; IV'!$H$23:$H$26)</f>
        <v>0.552846198833581</v>
      </c>
      <c r="J577" s="5" t="n">
        <f aca="false">LOOKUP(E577,'WOE &amp; IV'!$B$31:$B$34,'WOE &amp; IV'!$H$31:$H$34)</f>
        <v>-0.28220740641837</v>
      </c>
      <c r="K577" s="5" t="n">
        <f aca="false">Model!$B$4+Model!$B$5*G577+Model!$B$6*H577+Model!$B$7*I577+Model!$B$8*J577</f>
        <v>-3.38775804093294</v>
      </c>
      <c r="L577" s="6" t="n">
        <f aca="false">IF(F577=1,LN(M577),LN(1-M577))</f>
        <v>-0.0332261809788399</v>
      </c>
      <c r="M577" s="6" t="n">
        <f aca="false">1/(1+EXP(-K577))</f>
        <v>0.0326802544827179</v>
      </c>
    </row>
    <row r="578" customFormat="false" ht="15" hidden="false" customHeight="false" outlineLevel="0" collapsed="false">
      <c r="A578" s="4" t="n">
        <v>577</v>
      </c>
      <c r="B578" s="4" t="n">
        <v>78.4</v>
      </c>
      <c r="C578" s="4" t="n">
        <v>142</v>
      </c>
      <c r="D578" s="4" t="n">
        <v>1</v>
      </c>
      <c r="E578" s="4" t="n">
        <v>2</v>
      </c>
      <c r="F578" s="4" t="n">
        <v>1</v>
      </c>
      <c r="G578" s="5" t="n">
        <f aca="false">LOOKUP(B578,'WOE &amp; IV'!$B$5:$B$9,'WOE &amp; IV'!$H$5:$H$9)</f>
        <v>-0.907531990639555</v>
      </c>
      <c r="H578" s="5" t="n">
        <f aca="false">LOOKUP(C578,'WOE &amp; IV'!$B$14:$B$18,'WOE &amp; IV'!$H$14:$H$18)</f>
        <v>0.149360747248786</v>
      </c>
      <c r="I578" s="5" t="n">
        <f aca="false">LOOKUP(D578,'WOE &amp; IV'!$B$23:$B$26,'WOE &amp; IV'!$H$23:$H$26)</f>
        <v>-0.479121632008246</v>
      </c>
      <c r="J578" s="5" t="n">
        <f aca="false">LOOKUP(E578,'WOE &amp; IV'!$B$31:$B$34,'WOE &amp; IV'!$H$31:$H$34)</f>
        <v>-0.0820085521567092</v>
      </c>
      <c r="K578" s="5" t="n">
        <f aca="false">Model!$B$4+Model!$B$5*G578+Model!$B$6*H578+Model!$B$7*I578+Model!$B$8*J578</f>
        <v>0.360859679415501</v>
      </c>
      <c r="L578" s="6" t="n">
        <f aca="false">IF(F578=1,LN(M578),LN(1-M578))</f>
        <v>-0.528907244997699</v>
      </c>
      <c r="M578" s="6" t="n">
        <f aca="false">1/(1+EXP(-K578))</f>
        <v>0.589248522261964</v>
      </c>
    </row>
    <row r="579" customFormat="false" ht="15" hidden="false" customHeight="false" outlineLevel="0" collapsed="false">
      <c r="A579" s="4" t="n">
        <v>578</v>
      </c>
      <c r="B579" s="4" t="n">
        <v>76.2</v>
      </c>
      <c r="C579" s="4" t="n">
        <v>154</v>
      </c>
      <c r="D579" s="4" t="n">
        <v>0</v>
      </c>
      <c r="E579" s="4" t="n">
        <v>0</v>
      </c>
      <c r="F579" s="4" t="n">
        <v>0</v>
      </c>
      <c r="G579" s="5" t="n">
        <f aca="false">LOOKUP(B579,'WOE &amp; IV'!$B$5:$B$9,'WOE &amp; IV'!$H$5:$H$9)</f>
        <v>-0.907531990639555</v>
      </c>
      <c r="H579" s="5" t="n">
        <f aca="false">LOOKUP(C579,'WOE &amp; IV'!$B$14:$B$18,'WOE &amp; IV'!$H$14:$H$18)</f>
        <v>0.149360747248786</v>
      </c>
      <c r="I579" s="5" t="n">
        <f aca="false">LOOKUP(D579,'WOE &amp; IV'!$B$23:$B$26,'WOE &amp; IV'!$H$23:$H$26)</f>
        <v>0.552846198833581</v>
      </c>
      <c r="J579" s="5" t="n">
        <f aca="false">LOOKUP(E579,'WOE &amp; IV'!$B$31:$B$34,'WOE &amp; IV'!$H$31:$H$34)</f>
        <v>0.255618819166126</v>
      </c>
      <c r="K579" s="5" t="n">
        <f aca="false">Model!$B$4+Model!$B$5*G579+Model!$B$6*H579+Model!$B$7*I579+Model!$B$8*J579</f>
        <v>-1.30520740202662</v>
      </c>
      <c r="L579" s="6" t="n">
        <f aca="false">IF(F579=1,LN(M579),LN(1-M579))</f>
        <v>-0.239895490101658</v>
      </c>
      <c r="M579" s="6" t="n">
        <f aca="false">1/(1+EXP(-K579))</f>
        <v>0.213289924239604</v>
      </c>
    </row>
    <row r="580" customFormat="false" ht="15" hidden="false" customHeight="false" outlineLevel="0" collapsed="false">
      <c r="A580" s="4" t="n">
        <v>579</v>
      </c>
      <c r="B580" s="4" t="n">
        <v>38.7</v>
      </c>
      <c r="C580" s="4" t="n">
        <v>360</v>
      </c>
      <c r="D580" s="4" t="n">
        <v>3</v>
      </c>
      <c r="E580" s="4" t="n">
        <v>2</v>
      </c>
      <c r="F580" s="4" t="n">
        <v>0</v>
      </c>
      <c r="G580" s="5" t="n">
        <f aca="false">LOOKUP(B580,'WOE &amp; IV'!$B$5:$B$9,'WOE &amp; IV'!$H$5:$H$9)</f>
        <v>0.218255430312074</v>
      </c>
      <c r="H580" s="5" t="n">
        <f aca="false">LOOKUP(C580,'WOE &amp; IV'!$B$14:$B$18,'WOE &amp; IV'!$H$14:$H$18)</f>
        <v>1.40669467736998</v>
      </c>
      <c r="I580" s="5" t="n">
        <f aca="false">LOOKUP(D580,'WOE &amp; IV'!$B$23:$B$26,'WOE &amp; IV'!$H$23:$H$26)</f>
        <v>-2.32585984024662</v>
      </c>
      <c r="J580" s="5" t="n">
        <f aca="false">LOOKUP(E580,'WOE &amp; IV'!$B$31:$B$34,'WOE &amp; IV'!$H$31:$H$34)</f>
        <v>-0.0820085521567092</v>
      </c>
      <c r="K580" s="5" t="n">
        <f aca="false">Model!$B$4+Model!$B$5*G580+Model!$B$6*H580+Model!$B$7*I580+Model!$B$8*J580</f>
        <v>-0.411655613790507</v>
      </c>
      <c r="L580" s="6" t="n">
        <f aca="false">IF(F580=1,LN(M580),LN(1-M580))</f>
        <v>-0.508354018271993</v>
      </c>
      <c r="M580" s="6" t="n">
        <f aca="false">1/(1+EXP(-K580))</f>
        <v>0.39851520254269</v>
      </c>
    </row>
    <row r="581" customFormat="false" ht="15" hidden="false" customHeight="false" outlineLevel="0" collapsed="false">
      <c r="A581" s="4" t="n">
        <v>580</v>
      </c>
      <c r="B581" s="4" t="n">
        <v>54.1</v>
      </c>
      <c r="C581" s="4" t="n">
        <v>17</v>
      </c>
      <c r="D581" s="4" t="n">
        <v>0</v>
      </c>
      <c r="E581" s="4" t="n">
        <v>2</v>
      </c>
      <c r="F581" s="4" t="n">
        <v>0</v>
      </c>
      <c r="G581" s="5" t="n">
        <f aca="false">LOOKUP(B581,'WOE &amp; IV'!$B$5:$B$9,'WOE &amp; IV'!$H$5:$H$9)</f>
        <v>0.218255430312074</v>
      </c>
      <c r="H581" s="5" t="n">
        <f aca="false">LOOKUP(C581,'WOE &amp; IV'!$B$14:$B$18,'WOE &amp; IV'!$H$14:$H$18)</f>
        <v>-0.498509425915863</v>
      </c>
      <c r="I581" s="5" t="n">
        <f aca="false">LOOKUP(D581,'WOE &amp; IV'!$B$23:$B$26,'WOE &amp; IV'!$H$23:$H$26)</f>
        <v>0.552846198833581</v>
      </c>
      <c r="J581" s="5" t="n">
        <f aca="false">LOOKUP(E581,'WOE &amp; IV'!$B$31:$B$34,'WOE &amp; IV'!$H$31:$H$34)</f>
        <v>-0.0820085521567092</v>
      </c>
      <c r="K581" s="5" t="n">
        <f aca="false">Model!$B$4+Model!$B$5*G581+Model!$B$6*H581+Model!$B$7*I581+Model!$B$8*J581</f>
        <v>-1.30349036726116</v>
      </c>
      <c r="L581" s="6" t="n">
        <f aca="false">IF(F581=1,LN(M581),LN(1-M581))</f>
        <v>-0.24026196374863</v>
      </c>
      <c r="M581" s="6" t="n">
        <f aca="false">1/(1+EXP(-K581))</f>
        <v>0.213578179927894</v>
      </c>
    </row>
    <row r="582" customFormat="false" ht="15" hidden="false" customHeight="false" outlineLevel="0" collapsed="false">
      <c r="A582" s="4" t="n">
        <v>581</v>
      </c>
      <c r="B582" s="4" t="n">
        <v>0</v>
      </c>
      <c r="C582" s="4" t="n">
        <v>91</v>
      </c>
      <c r="D582" s="4" t="n">
        <v>2</v>
      </c>
      <c r="E582" s="4" t="n">
        <v>1</v>
      </c>
      <c r="F582" s="4" t="n">
        <v>1</v>
      </c>
      <c r="G582" s="5" t="n">
        <f aca="false">LOOKUP(B582,'WOE &amp; IV'!$B$5:$B$9,'WOE &amp; IV'!$H$5:$H$9)</f>
        <v>1.45548484153941</v>
      </c>
      <c r="H582" s="5" t="n">
        <f aca="false">LOOKUP(C582,'WOE &amp; IV'!$B$14:$B$18,'WOE &amp; IV'!$H$14:$H$18)</f>
        <v>-0.171825195660813</v>
      </c>
      <c r="I582" s="5" t="n">
        <f aca="false">LOOKUP(D582,'WOE &amp; IV'!$B$23:$B$26,'WOE &amp; IV'!$H$23:$H$26)</f>
        <v>-1.2525653595628</v>
      </c>
      <c r="J582" s="5" t="n">
        <f aca="false">LOOKUP(E582,'WOE &amp; IV'!$B$31:$B$34,'WOE &amp; IV'!$H$31:$H$34)</f>
        <v>-0.102296734208726</v>
      </c>
      <c r="K582" s="5" t="n">
        <f aca="false">Model!$B$4+Model!$B$5*G582+Model!$B$6*H582+Model!$B$7*I582+Model!$B$8*J582</f>
        <v>-0.941884190141891</v>
      </c>
      <c r="L582" s="6" t="n">
        <f aca="false">IF(F582=1,LN(M582),LN(1-M582))</f>
        <v>-1.27111060422587</v>
      </c>
      <c r="M582" s="6" t="n">
        <f aca="false">1/(1+EXP(-K582))</f>
        <v>0.280519902123097</v>
      </c>
    </row>
    <row r="583" customFormat="false" ht="15" hidden="false" customHeight="false" outlineLevel="0" collapsed="false">
      <c r="A583" s="4" t="n">
        <v>582</v>
      </c>
      <c r="B583" s="4" t="n">
        <v>16.1</v>
      </c>
      <c r="C583" s="4" t="n">
        <v>351</v>
      </c>
      <c r="D583" s="4" t="n">
        <v>0</v>
      </c>
      <c r="E583" s="4" t="n">
        <v>2</v>
      </c>
      <c r="F583" s="4" t="n">
        <v>0</v>
      </c>
      <c r="G583" s="5" t="n">
        <f aca="false">LOOKUP(B583,'WOE &amp; IV'!$B$5:$B$9,'WOE &amp; IV'!$H$5:$H$9)</f>
        <v>0.721515666459208</v>
      </c>
      <c r="H583" s="5" t="n">
        <f aca="false">LOOKUP(C583,'WOE &amp; IV'!$B$14:$B$18,'WOE &amp; IV'!$H$14:$H$18)</f>
        <v>1.40669467736998</v>
      </c>
      <c r="I583" s="5" t="n">
        <f aca="false">LOOKUP(D583,'WOE &amp; IV'!$B$23:$B$26,'WOE &amp; IV'!$H$23:$H$26)</f>
        <v>0.552846198833581</v>
      </c>
      <c r="J583" s="5" t="n">
        <f aca="false">LOOKUP(E583,'WOE &amp; IV'!$B$31:$B$34,'WOE &amp; IV'!$H$31:$H$34)</f>
        <v>-0.0820085521567092</v>
      </c>
      <c r="K583" s="5" t="n">
        <f aca="false">Model!$B$4+Model!$B$5*G583+Model!$B$6*H583+Model!$B$7*I583+Model!$B$8*J583</f>
        <v>-4.52174175457496</v>
      </c>
      <c r="L583" s="6" t="n">
        <f aca="false">IF(F583=1,LN(M583),LN(1-M583))</f>
        <v>-0.0108114195833392</v>
      </c>
      <c r="M583" s="6" t="n">
        <f aca="false">1/(1+EXP(-K583))</f>
        <v>0.0107531862372871</v>
      </c>
    </row>
    <row r="584" customFormat="false" ht="15" hidden="false" customHeight="false" outlineLevel="0" collapsed="false">
      <c r="A584" s="4" t="n">
        <v>583</v>
      </c>
      <c r="B584" s="4" t="n">
        <v>37.7</v>
      </c>
      <c r="C584" s="4" t="n">
        <v>167</v>
      </c>
      <c r="D584" s="4" t="n">
        <v>0</v>
      </c>
      <c r="E584" s="4" t="n">
        <v>3</v>
      </c>
      <c r="F584" s="4" t="n">
        <v>0</v>
      </c>
      <c r="G584" s="5" t="n">
        <f aca="false">LOOKUP(B584,'WOE &amp; IV'!$B$5:$B$9,'WOE &amp; IV'!$H$5:$H$9)</f>
        <v>0.218255430312074</v>
      </c>
      <c r="H584" s="5" t="n">
        <f aca="false">LOOKUP(C584,'WOE &amp; IV'!$B$14:$B$18,'WOE &amp; IV'!$H$14:$H$18)</f>
        <v>0.149360747248786</v>
      </c>
      <c r="I584" s="5" t="n">
        <f aca="false">LOOKUP(D584,'WOE &amp; IV'!$B$23:$B$26,'WOE &amp; IV'!$H$23:$H$26)</f>
        <v>0.552846198833581</v>
      </c>
      <c r="J584" s="5" t="n">
        <f aca="false">LOOKUP(E584,'WOE &amp; IV'!$B$31:$B$34,'WOE &amp; IV'!$H$31:$H$34)</f>
        <v>-0.0820085521567092</v>
      </c>
      <c r="K584" s="5" t="n">
        <f aca="false">Model!$B$4+Model!$B$5*G584+Model!$B$6*H584+Model!$B$7*I584+Model!$B$8*J584</f>
        <v>-2.20085534411151</v>
      </c>
      <c r="L584" s="6" t="n">
        <f aca="false">IF(F584=1,LN(M584),LN(1-M584))</f>
        <v>-0.104998031617279</v>
      </c>
      <c r="M584" s="6" t="n">
        <f aca="false">1/(1+EXP(-K584))</f>
        <v>0.0996737052287567</v>
      </c>
    </row>
    <row r="585" customFormat="false" ht="15" hidden="false" customHeight="false" outlineLevel="0" collapsed="false">
      <c r="A585" s="4" t="n">
        <v>584</v>
      </c>
      <c r="B585" s="4" t="n">
        <v>18.2</v>
      </c>
      <c r="C585" s="4" t="n">
        <v>41</v>
      </c>
      <c r="D585" s="4" t="n">
        <v>0</v>
      </c>
      <c r="E585" s="4" t="n">
        <v>2</v>
      </c>
      <c r="F585" s="4" t="n">
        <v>0</v>
      </c>
      <c r="G585" s="5" t="n">
        <f aca="false">LOOKUP(B585,'WOE &amp; IV'!$B$5:$B$9,'WOE &amp; IV'!$H$5:$H$9)</f>
        <v>0.721515666459208</v>
      </c>
      <c r="H585" s="5" t="n">
        <f aca="false">LOOKUP(C585,'WOE &amp; IV'!$B$14:$B$18,'WOE &amp; IV'!$H$14:$H$18)</f>
        <v>-0.18579367675035</v>
      </c>
      <c r="I585" s="5" t="n">
        <f aca="false">LOOKUP(D585,'WOE &amp; IV'!$B$23:$B$26,'WOE &amp; IV'!$H$23:$H$26)</f>
        <v>0.552846198833581</v>
      </c>
      <c r="J585" s="5" t="n">
        <f aca="false">LOOKUP(E585,'WOE &amp; IV'!$B$31:$B$34,'WOE &amp; IV'!$H$31:$H$34)</f>
        <v>-0.0820085521567092</v>
      </c>
      <c r="K585" s="5" t="n">
        <f aca="false">Model!$B$4+Model!$B$5*G585+Model!$B$6*H585+Model!$B$7*I585+Model!$B$8*J585</f>
        <v>-2.31598613528289</v>
      </c>
      <c r="L585" s="6" t="n">
        <f aca="false">IF(F585=1,LN(M585),LN(1-M585))</f>
        <v>-0.0940992971551728</v>
      </c>
      <c r="M585" s="6" t="n">
        <f aca="false">1/(1+EXP(-K585))</f>
        <v>0.089807621760415</v>
      </c>
    </row>
    <row r="586" customFormat="false" ht="15" hidden="false" customHeight="false" outlineLevel="0" collapsed="false">
      <c r="A586" s="4" t="n">
        <v>585</v>
      </c>
      <c r="B586" s="4" t="n">
        <v>62.9</v>
      </c>
      <c r="C586" s="4" t="n">
        <v>114</v>
      </c>
      <c r="D586" s="4" t="n">
        <v>1</v>
      </c>
      <c r="E586" s="4" t="n">
        <v>2</v>
      </c>
      <c r="F586" s="4" t="n">
        <v>1</v>
      </c>
      <c r="G586" s="5" t="n">
        <f aca="false">LOOKUP(B586,'WOE &amp; IV'!$B$5:$B$9,'WOE &amp; IV'!$H$5:$H$9)</f>
        <v>-0.907531990639555</v>
      </c>
      <c r="H586" s="5" t="n">
        <f aca="false">LOOKUP(C586,'WOE &amp; IV'!$B$14:$B$18,'WOE &amp; IV'!$H$14:$H$18)</f>
        <v>-0.171825195660813</v>
      </c>
      <c r="I586" s="5" t="n">
        <f aca="false">LOOKUP(D586,'WOE &amp; IV'!$B$23:$B$26,'WOE &amp; IV'!$H$23:$H$26)</f>
        <v>-0.479121632008246</v>
      </c>
      <c r="J586" s="5" t="n">
        <f aca="false">LOOKUP(E586,'WOE &amp; IV'!$B$31:$B$34,'WOE &amp; IV'!$H$31:$H$34)</f>
        <v>-0.0820085521567092</v>
      </c>
      <c r="K586" s="5" t="n">
        <f aca="false">Model!$B$4+Model!$B$5*G586+Model!$B$6*H586+Model!$B$7*I586+Model!$B$8*J586</f>
        <v>0.805734328939587</v>
      </c>
      <c r="L586" s="6" t="n">
        <f aca="false">IF(F586=1,LN(M586),LN(1-M586))</f>
        <v>-0.369326392031822</v>
      </c>
      <c r="M586" s="6" t="n">
        <f aca="false">1/(1+EXP(-K586))</f>
        <v>0.691199771531114</v>
      </c>
    </row>
    <row r="587" customFormat="false" ht="15" hidden="false" customHeight="false" outlineLevel="0" collapsed="false">
      <c r="A587" s="4" t="n">
        <v>586</v>
      </c>
      <c r="B587" s="4" t="n">
        <v>94.9</v>
      </c>
      <c r="C587" s="4" t="n">
        <v>87</v>
      </c>
      <c r="D587" s="4" t="n">
        <v>0</v>
      </c>
      <c r="E587" s="4" t="n">
        <v>1</v>
      </c>
      <c r="F587" s="4" t="n">
        <v>0</v>
      </c>
      <c r="G587" s="5" t="n">
        <f aca="false">LOOKUP(B587,'WOE &amp; IV'!$B$5:$B$9,'WOE &amp; IV'!$H$5:$H$9)</f>
        <v>-1.34136085834593</v>
      </c>
      <c r="H587" s="5" t="n">
        <f aca="false">LOOKUP(C587,'WOE &amp; IV'!$B$14:$B$18,'WOE &amp; IV'!$H$14:$H$18)</f>
        <v>-0.171825195660813</v>
      </c>
      <c r="I587" s="5" t="n">
        <f aca="false">LOOKUP(D587,'WOE &amp; IV'!$B$23:$B$26,'WOE &amp; IV'!$H$23:$H$26)</f>
        <v>0.552846198833581</v>
      </c>
      <c r="J587" s="5" t="n">
        <f aca="false">LOOKUP(E587,'WOE &amp; IV'!$B$31:$B$34,'WOE &amp; IV'!$H$31:$H$34)</f>
        <v>-0.102296734208726</v>
      </c>
      <c r="K587" s="5" t="n">
        <f aca="false">Model!$B$4+Model!$B$5*G587+Model!$B$6*H587+Model!$B$7*I587+Model!$B$8*J587</f>
        <v>0.0635073031929507</v>
      </c>
      <c r="L587" s="6" t="n">
        <f aca="false">IF(F587=1,LN(M587),LN(1-M587))</f>
        <v>-0.725404894652584</v>
      </c>
      <c r="M587" s="6" t="n">
        <f aca="false">1/(1+EXP(-K587))</f>
        <v>0.515871491778073</v>
      </c>
    </row>
    <row r="588" customFormat="false" ht="15" hidden="false" customHeight="false" outlineLevel="0" collapsed="false">
      <c r="A588" s="4" t="n">
        <v>587</v>
      </c>
      <c r="B588" s="4" t="n">
        <v>15.6</v>
      </c>
      <c r="C588" s="4" t="n">
        <v>84</v>
      </c>
      <c r="D588" s="4" t="n">
        <v>0</v>
      </c>
      <c r="E588" s="4" t="n">
        <v>0</v>
      </c>
      <c r="F588" s="4" t="n">
        <v>0</v>
      </c>
      <c r="G588" s="5" t="n">
        <f aca="false">LOOKUP(B588,'WOE &amp; IV'!$B$5:$B$9,'WOE &amp; IV'!$H$5:$H$9)</f>
        <v>0.721515666459208</v>
      </c>
      <c r="H588" s="5" t="n">
        <f aca="false">LOOKUP(C588,'WOE &amp; IV'!$B$14:$B$18,'WOE &amp; IV'!$H$14:$H$18)</f>
        <v>-0.171825195660813</v>
      </c>
      <c r="I588" s="5" t="n">
        <f aca="false">LOOKUP(D588,'WOE &amp; IV'!$B$23:$B$26,'WOE &amp; IV'!$H$23:$H$26)</f>
        <v>0.552846198833581</v>
      </c>
      <c r="J588" s="5" t="n">
        <f aca="false">LOOKUP(E588,'WOE &amp; IV'!$B$31:$B$34,'WOE &amp; IV'!$H$31:$H$34)</f>
        <v>0.255618819166126</v>
      </c>
      <c r="K588" s="5" t="n">
        <f aca="false">Model!$B$4+Model!$B$5*G588+Model!$B$6*H588+Model!$B$7*I588+Model!$B$8*J588</f>
        <v>-2.73569241535463</v>
      </c>
      <c r="L588" s="6" t="n">
        <f aca="false">IF(F588=1,LN(M588),LN(1-M588))</f>
        <v>-0.0628330886981154</v>
      </c>
      <c r="M588" s="6" t="n">
        <f aca="false">1/(1+EXP(-K588))</f>
        <v>0.0608997929533568</v>
      </c>
    </row>
    <row r="589" customFormat="false" ht="15" hidden="false" customHeight="false" outlineLevel="0" collapsed="false">
      <c r="A589" s="4" t="n">
        <v>588</v>
      </c>
      <c r="B589" s="4" t="n">
        <v>24.1</v>
      </c>
      <c r="C589" s="4" t="n">
        <v>64</v>
      </c>
      <c r="D589" s="4" t="n">
        <v>0</v>
      </c>
      <c r="E589" s="4" t="n">
        <v>1</v>
      </c>
      <c r="F589" s="4" t="n">
        <v>0</v>
      </c>
      <c r="G589" s="5" t="n">
        <f aca="false">LOOKUP(B589,'WOE &amp; IV'!$B$5:$B$9,'WOE &amp; IV'!$H$5:$H$9)</f>
        <v>0.721515666459208</v>
      </c>
      <c r="H589" s="5" t="n">
        <f aca="false">LOOKUP(C589,'WOE &amp; IV'!$B$14:$B$18,'WOE &amp; IV'!$H$14:$H$18)</f>
        <v>-0.171825195660813</v>
      </c>
      <c r="I589" s="5" t="n">
        <f aca="false">LOOKUP(D589,'WOE &amp; IV'!$B$23:$B$26,'WOE &amp; IV'!$H$23:$H$26)</f>
        <v>0.552846198833581</v>
      </c>
      <c r="J589" s="5" t="n">
        <f aca="false">LOOKUP(E589,'WOE &amp; IV'!$B$31:$B$34,'WOE &amp; IV'!$H$31:$H$34)</f>
        <v>-0.102296734208726</v>
      </c>
      <c r="K589" s="5" t="n">
        <f aca="false">Model!$B$4+Model!$B$5*G589+Model!$B$6*H589+Model!$B$7*I589+Model!$B$8*J589</f>
        <v>-2.31127615216273</v>
      </c>
      <c r="L589" s="6" t="n">
        <f aca="false">IF(F589=1,LN(M589),LN(1-M589))</f>
        <v>-0.0945231973885998</v>
      </c>
      <c r="M589" s="6" t="n">
        <f aca="false">1/(1+EXP(-K589))</f>
        <v>0.0901933707566932</v>
      </c>
    </row>
    <row r="590" customFormat="false" ht="15" hidden="false" customHeight="false" outlineLevel="0" collapsed="false">
      <c r="A590" s="4" t="n">
        <v>589</v>
      </c>
      <c r="B590" s="4" t="n">
        <v>50.9</v>
      </c>
      <c r="C590" s="4" t="n">
        <v>107</v>
      </c>
      <c r="D590" s="4" t="n">
        <v>0</v>
      </c>
      <c r="E590" s="4" t="n">
        <v>3</v>
      </c>
      <c r="F590" s="4" t="n">
        <v>0</v>
      </c>
      <c r="G590" s="5" t="n">
        <f aca="false">LOOKUP(B590,'WOE &amp; IV'!$B$5:$B$9,'WOE &amp; IV'!$H$5:$H$9)</f>
        <v>0.218255430312074</v>
      </c>
      <c r="H590" s="5" t="n">
        <f aca="false">LOOKUP(C590,'WOE &amp; IV'!$B$14:$B$18,'WOE &amp; IV'!$H$14:$H$18)</f>
        <v>-0.171825195660813</v>
      </c>
      <c r="I590" s="5" t="n">
        <f aca="false">LOOKUP(D590,'WOE &amp; IV'!$B$23:$B$26,'WOE &amp; IV'!$H$23:$H$26)</f>
        <v>0.552846198833581</v>
      </c>
      <c r="J590" s="5" t="n">
        <f aca="false">LOOKUP(E590,'WOE &amp; IV'!$B$31:$B$34,'WOE &amp; IV'!$H$31:$H$34)</f>
        <v>-0.0820085521567092</v>
      </c>
      <c r="K590" s="5" t="n">
        <f aca="false">Model!$B$4+Model!$B$5*G590+Model!$B$6*H590+Model!$B$7*I590+Model!$B$8*J590</f>
        <v>-1.75598069458743</v>
      </c>
      <c r="L590" s="6" t="n">
        <f aca="false">IF(F590=1,LN(M590),LN(1-M590))</f>
        <v>-0.159340977938033</v>
      </c>
      <c r="M590" s="6" t="n">
        <f aca="false">1/(1+EXP(-K590))</f>
        <v>0.147294444388917</v>
      </c>
    </row>
    <row r="591" customFormat="false" ht="15" hidden="false" customHeight="false" outlineLevel="0" collapsed="false">
      <c r="A591" s="4" t="n">
        <v>590</v>
      </c>
      <c r="B591" s="4" t="n">
        <v>85.3</v>
      </c>
      <c r="C591" s="4" t="n">
        <v>209</v>
      </c>
      <c r="D591" s="4" t="n">
        <v>0</v>
      </c>
      <c r="E591" s="4" t="n">
        <v>1</v>
      </c>
      <c r="F591" s="4" t="n">
        <v>0</v>
      </c>
      <c r="G591" s="5" t="n">
        <f aca="false">LOOKUP(B591,'WOE &amp; IV'!$B$5:$B$9,'WOE &amp; IV'!$H$5:$H$9)</f>
        <v>-0.907531990639555</v>
      </c>
      <c r="H591" s="5" t="n">
        <f aca="false">LOOKUP(C591,'WOE &amp; IV'!$B$14:$B$18,'WOE &amp; IV'!$H$14:$H$18)</f>
        <v>0.149360747248786</v>
      </c>
      <c r="I591" s="5" t="n">
        <f aca="false">LOOKUP(D591,'WOE &amp; IV'!$B$23:$B$26,'WOE &amp; IV'!$H$23:$H$26)</f>
        <v>0.552846198833581</v>
      </c>
      <c r="J591" s="5" t="n">
        <f aca="false">LOOKUP(E591,'WOE &amp; IV'!$B$31:$B$34,'WOE &amp; IV'!$H$31:$H$34)</f>
        <v>-0.102296734208726</v>
      </c>
      <c r="K591" s="5" t="n">
        <f aca="false">Model!$B$4+Model!$B$5*G591+Model!$B$6*H591+Model!$B$7*I591+Model!$B$8*J591</f>
        <v>-0.880791138834718</v>
      </c>
      <c r="L591" s="6" t="n">
        <f aca="false">IF(F591=1,LN(M591),LN(1-M591))</f>
        <v>-0.346744220536505</v>
      </c>
      <c r="M591" s="6" t="n">
        <f aca="false">1/(1+EXP(-K591))</f>
        <v>0.293013862331912</v>
      </c>
    </row>
    <row r="592" customFormat="false" ht="15" hidden="false" customHeight="false" outlineLevel="0" collapsed="false">
      <c r="A592" s="4" t="n">
        <v>591</v>
      </c>
      <c r="B592" s="4" t="n">
        <v>14.4</v>
      </c>
      <c r="C592" s="4" t="n">
        <v>69</v>
      </c>
      <c r="D592" s="4" t="n">
        <v>0</v>
      </c>
      <c r="E592" s="4" t="n">
        <v>1</v>
      </c>
      <c r="F592" s="4" t="n">
        <v>1</v>
      </c>
      <c r="G592" s="5" t="n">
        <f aca="false">LOOKUP(B592,'WOE &amp; IV'!$B$5:$B$9,'WOE &amp; IV'!$H$5:$H$9)</f>
        <v>0.721515666459208</v>
      </c>
      <c r="H592" s="5" t="n">
        <f aca="false">LOOKUP(C592,'WOE &amp; IV'!$B$14:$B$18,'WOE &amp; IV'!$H$14:$H$18)</f>
        <v>-0.171825195660813</v>
      </c>
      <c r="I592" s="5" t="n">
        <f aca="false">LOOKUP(D592,'WOE &amp; IV'!$B$23:$B$26,'WOE &amp; IV'!$H$23:$H$26)</f>
        <v>0.552846198833581</v>
      </c>
      <c r="J592" s="5" t="n">
        <f aca="false">LOOKUP(E592,'WOE &amp; IV'!$B$31:$B$34,'WOE &amp; IV'!$H$31:$H$34)</f>
        <v>-0.102296734208726</v>
      </c>
      <c r="K592" s="5" t="n">
        <f aca="false">Model!$B$4+Model!$B$5*G592+Model!$B$6*H592+Model!$B$7*I592+Model!$B$8*J592</f>
        <v>-2.31127615216273</v>
      </c>
      <c r="L592" s="6" t="n">
        <f aca="false">IF(F592=1,LN(M592),LN(1-M592))</f>
        <v>-2.40579934955133</v>
      </c>
      <c r="M592" s="6" t="n">
        <f aca="false">1/(1+EXP(-K592))</f>
        <v>0.0901933707566932</v>
      </c>
    </row>
    <row r="593" customFormat="false" ht="15" hidden="false" customHeight="false" outlineLevel="0" collapsed="false">
      <c r="A593" s="4" t="n">
        <v>592</v>
      </c>
      <c r="B593" s="4" t="n">
        <v>51.2</v>
      </c>
      <c r="C593" s="4" t="n">
        <v>155</v>
      </c>
      <c r="D593" s="4" t="n">
        <v>1</v>
      </c>
      <c r="E593" s="4" t="n">
        <v>2</v>
      </c>
      <c r="F593" s="4" t="n">
        <v>0</v>
      </c>
      <c r="G593" s="5" t="n">
        <f aca="false">LOOKUP(B593,'WOE &amp; IV'!$B$5:$B$9,'WOE &amp; IV'!$H$5:$H$9)</f>
        <v>0.218255430312074</v>
      </c>
      <c r="H593" s="5" t="n">
        <f aca="false">LOOKUP(C593,'WOE &amp; IV'!$B$14:$B$18,'WOE &amp; IV'!$H$14:$H$18)</f>
        <v>0.149360747248786</v>
      </c>
      <c r="I593" s="5" t="n">
        <f aca="false">LOOKUP(D593,'WOE &amp; IV'!$B$23:$B$26,'WOE &amp; IV'!$H$23:$H$26)</f>
        <v>-0.479121632008246</v>
      </c>
      <c r="J593" s="5" t="n">
        <f aca="false">LOOKUP(E593,'WOE &amp; IV'!$B$31:$B$34,'WOE &amp; IV'!$H$31:$H$34)</f>
        <v>-0.0820085521567092</v>
      </c>
      <c r="K593" s="5" t="n">
        <f aca="false">Model!$B$4+Model!$B$5*G593+Model!$B$6*H593+Model!$B$7*I593+Model!$B$8*J593</f>
        <v>-0.935146799584013</v>
      </c>
      <c r="L593" s="6" t="n">
        <f aca="false">IF(F593=1,LN(M593),LN(1-M593))</f>
        <v>-0.331120971478822</v>
      </c>
      <c r="M593" s="6" t="n">
        <f aca="false">1/(1+EXP(-K593))</f>
        <v>0.281881708045895</v>
      </c>
    </row>
    <row r="594" customFormat="false" ht="15" hidden="false" customHeight="false" outlineLevel="0" collapsed="false">
      <c r="A594" s="4" t="n">
        <v>593</v>
      </c>
      <c r="B594" s="4" t="n">
        <v>90.5</v>
      </c>
      <c r="C594" s="4" t="n">
        <v>175</v>
      </c>
      <c r="D594" s="4" t="n">
        <v>0</v>
      </c>
      <c r="E594" s="4" t="n">
        <v>0</v>
      </c>
      <c r="F594" s="4" t="n">
        <v>0</v>
      </c>
      <c r="G594" s="5" t="n">
        <f aca="false">LOOKUP(B594,'WOE &amp; IV'!$B$5:$B$9,'WOE &amp; IV'!$H$5:$H$9)</f>
        <v>-1.34136085834593</v>
      </c>
      <c r="H594" s="5" t="n">
        <f aca="false">LOOKUP(C594,'WOE &amp; IV'!$B$14:$B$18,'WOE &amp; IV'!$H$14:$H$18)</f>
        <v>0.149360747248786</v>
      </c>
      <c r="I594" s="5" t="n">
        <f aca="false">LOOKUP(D594,'WOE &amp; IV'!$B$23:$B$26,'WOE &amp; IV'!$H$23:$H$26)</f>
        <v>0.552846198833581</v>
      </c>
      <c r="J594" s="5" t="n">
        <f aca="false">LOOKUP(E594,'WOE &amp; IV'!$B$31:$B$34,'WOE &amp; IV'!$H$31:$H$34)</f>
        <v>0.255618819166126</v>
      </c>
      <c r="K594" s="5" t="n">
        <f aca="false">Model!$B$4+Model!$B$5*G594+Model!$B$6*H594+Model!$B$7*I594+Model!$B$8*J594</f>
        <v>-0.805783609523036</v>
      </c>
      <c r="L594" s="6" t="n">
        <f aca="false">IF(F594=1,LN(M594),LN(1-M594))</f>
        <v>-0.369311174435573</v>
      </c>
      <c r="M594" s="6" t="n">
        <f aca="false">1/(1+EXP(-K594))</f>
        <v>0.308789709989803</v>
      </c>
    </row>
    <row r="595" customFormat="false" ht="15" hidden="false" customHeight="false" outlineLevel="0" collapsed="false">
      <c r="A595" s="4" t="n">
        <v>594</v>
      </c>
      <c r="B595" s="4" t="n">
        <v>3.7</v>
      </c>
      <c r="C595" s="4" t="n">
        <v>237</v>
      </c>
      <c r="D595" s="4" t="n">
        <v>0</v>
      </c>
      <c r="E595" s="4" t="n">
        <v>1</v>
      </c>
      <c r="F595" s="4" t="n">
        <v>0</v>
      </c>
      <c r="G595" s="5" t="n">
        <f aca="false">LOOKUP(B595,'WOE &amp; IV'!$B$5:$B$9,'WOE &amp; IV'!$H$5:$H$9)</f>
        <v>1.45548484153941</v>
      </c>
      <c r="H595" s="5" t="n">
        <f aca="false">LOOKUP(C595,'WOE &amp; IV'!$B$14:$B$18,'WOE &amp; IV'!$H$14:$H$18)</f>
        <v>0.149360747248786</v>
      </c>
      <c r="I595" s="5" t="n">
        <f aca="false">LOOKUP(D595,'WOE &amp; IV'!$B$23:$B$26,'WOE &amp; IV'!$H$23:$H$26)</f>
        <v>0.552846198833581</v>
      </c>
      <c r="J595" s="5" t="n">
        <f aca="false">LOOKUP(E595,'WOE &amp; IV'!$B$31:$B$34,'WOE &amp; IV'!$H$31:$H$34)</f>
        <v>-0.102296734208726</v>
      </c>
      <c r="K595" s="5" t="n">
        <f aca="false">Model!$B$4+Model!$B$5*G595+Model!$B$6*H595+Model!$B$7*I595+Model!$B$8*J595</f>
        <v>-3.60109611603914</v>
      </c>
      <c r="L595" s="6" t="n">
        <f aca="false">IF(F595=1,LN(M595),LN(1-M595))</f>
        <v>-0.0269279551643663</v>
      </c>
      <c r="M595" s="6" t="n">
        <f aca="false">1/(1+EXP(-K595))</f>
        <v>0.0265686302988493</v>
      </c>
    </row>
    <row r="596" customFormat="false" ht="15" hidden="false" customHeight="false" outlineLevel="0" collapsed="false">
      <c r="A596" s="4" t="n">
        <v>595</v>
      </c>
      <c r="B596" s="4" t="n">
        <v>13</v>
      </c>
      <c r="C596" s="4" t="n">
        <v>47</v>
      </c>
      <c r="D596" s="4" t="n">
        <v>0</v>
      </c>
      <c r="E596" s="4" t="n">
        <v>1</v>
      </c>
      <c r="F596" s="4" t="n">
        <v>0</v>
      </c>
      <c r="G596" s="5" t="n">
        <f aca="false">LOOKUP(B596,'WOE &amp; IV'!$B$5:$B$9,'WOE &amp; IV'!$H$5:$H$9)</f>
        <v>0.721515666459208</v>
      </c>
      <c r="H596" s="5" t="n">
        <f aca="false">LOOKUP(C596,'WOE &amp; IV'!$B$14:$B$18,'WOE &amp; IV'!$H$14:$H$18)</f>
        <v>-0.18579367675035</v>
      </c>
      <c r="I596" s="5" t="n">
        <f aca="false">LOOKUP(D596,'WOE &amp; IV'!$B$23:$B$26,'WOE &amp; IV'!$H$23:$H$26)</f>
        <v>0.552846198833581</v>
      </c>
      <c r="J596" s="5" t="n">
        <f aca="false">LOOKUP(E596,'WOE &amp; IV'!$B$31:$B$34,'WOE &amp; IV'!$H$31:$H$34)</f>
        <v>-0.102296734208726</v>
      </c>
      <c r="K596" s="5" t="n">
        <f aca="false">Model!$B$4+Model!$B$5*G596+Model!$B$6*H596+Model!$B$7*I596+Model!$B$8*J596</f>
        <v>-2.29192840900561</v>
      </c>
      <c r="L596" s="6" t="n">
        <f aca="false">IF(F596=1,LN(M596),LN(1-M596))</f>
        <v>-0.0962836756841385</v>
      </c>
      <c r="M596" s="6" t="n">
        <f aca="false">1/(1+EXP(-K596))</f>
        <v>0.0917936565331135</v>
      </c>
    </row>
    <row r="597" customFormat="false" ht="15" hidden="false" customHeight="false" outlineLevel="0" collapsed="false">
      <c r="A597" s="4" t="n">
        <v>596</v>
      </c>
      <c r="B597" s="4" t="n">
        <v>34.4</v>
      </c>
      <c r="C597" s="4" t="n">
        <v>101</v>
      </c>
      <c r="D597" s="4" t="n">
        <v>0</v>
      </c>
      <c r="E597" s="4" t="n">
        <v>2</v>
      </c>
      <c r="F597" s="4" t="n">
        <v>0</v>
      </c>
      <c r="G597" s="5" t="n">
        <f aca="false">LOOKUP(B597,'WOE &amp; IV'!$B$5:$B$9,'WOE &amp; IV'!$H$5:$H$9)</f>
        <v>0.218255430312074</v>
      </c>
      <c r="H597" s="5" t="n">
        <f aca="false">LOOKUP(C597,'WOE &amp; IV'!$B$14:$B$18,'WOE &amp; IV'!$H$14:$H$18)</f>
        <v>-0.171825195660813</v>
      </c>
      <c r="I597" s="5" t="n">
        <f aca="false">LOOKUP(D597,'WOE &amp; IV'!$B$23:$B$26,'WOE &amp; IV'!$H$23:$H$26)</f>
        <v>0.552846198833581</v>
      </c>
      <c r="J597" s="5" t="n">
        <f aca="false">LOOKUP(E597,'WOE &amp; IV'!$B$31:$B$34,'WOE &amp; IV'!$H$31:$H$34)</f>
        <v>-0.0820085521567092</v>
      </c>
      <c r="K597" s="5" t="n">
        <f aca="false">Model!$B$4+Model!$B$5*G597+Model!$B$6*H597+Model!$B$7*I597+Model!$B$8*J597</f>
        <v>-1.75598069458743</v>
      </c>
      <c r="L597" s="6" t="n">
        <f aca="false">IF(F597=1,LN(M597),LN(1-M597))</f>
        <v>-0.159340977938033</v>
      </c>
      <c r="M597" s="6" t="n">
        <f aca="false">1/(1+EXP(-K597))</f>
        <v>0.147294444388917</v>
      </c>
    </row>
    <row r="598" customFormat="false" ht="15" hidden="false" customHeight="false" outlineLevel="0" collapsed="false">
      <c r="A598" s="4" t="n">
        <v>597</v>
      </c>
      <c r="B598" s="4" t="n">
        <v>32</v>
      </c>
      <c r="C598" s="4" t="n">
        <v>58</v>
      </c>
      <c r="D598" s="4" t="n">
        <v>0</v>
      </c>
      <c r="E598" s="4" t="n">
        <v>0</v>
      </c>
      <c r="F598" s="4" t="n">
        <v>0</v>
      </c>
      <c r="G598" s="5" t="n">
        <f aca="false">LOOKUP(B598,'WOE &amp; IV'!$B$5:$B$9,'WOE &amp; IV'!$H$5:$H$9)</f>
        <v>0.218255430312074</v>
      </c>
      <c r="H598" s="5" t="n">
        <f aca="false">LOOKUP(C598,'WOE &amp; IV'!$B$14:$B$18,'WOE &amp; IV'!$H$14:$H$18)</f>
        <v>-0.18579367675035</v>
      </c>
      <c r="I598" s="5" t="n">
        <f aca="false">LOOKUP(D598,'WOE &amp; IV'!$B$23:$B$26,'WOE &amp; IV'!$H$23:$H$26)</f>
        <v>0.552846198833581</v>
      </c>
      <c r="J598" s="5" t="n">
        <f aca="false">LOOKUP(E598,'WOE &amp; IV'!$B$31:$B$34,'WOE &amp; IV'!$H$31:$H$34)</f>
        <v>0.255618819166126</v>
      </c>
      <c r="K598" s="5" t="n">
        <f aca="false">Model!$B$4+Model!$B$5*G598+Model!$B$6*H598+Model!$B$7*I598+Model!$B$8*J598</f>
        <v>-2.13699148834493</v>
      </c>
      <c r="L598" s="6" t="n">
        <f aca="false">IF(F598=1,LN(M598),LN(1-M598))</f>
        <v>-0.111549730671182</v>
      </c>
      <c r="M598" s="6" t="n">
        <f aca="false">1/(1+EXP(-K598))</f>
        <v>0.105553091147911</v>
      </c>
    </row>
    <row r="599" customFormat="false" ht="15" hidden="false" customHeight="false" outlineLevel="0" collapsed="false">
      <c r="A599" s="4" t="n">
        <v>598</v>
      </c>
      <c r="B599" s="4" t="n">
        <v>65.3</v>
      </c>
      <c r="C599" s="4" t="n">
        <v>107</v>
      </c>
      <c r="D599" s="4" t="n">
        <v>0</v>
      </c>
      <c r="E599" s="4" t="n">
        <v>1</v>
      </c>
      <c r="F599" s="4" t="n">
        <v>0</v>
      </c>
      <c r="G599" s="5" t="n">
        <f aca="false">LOOKUP(B599,'WOE &amp; IV'!$B$5:$B$9,'WOE &amp; IV'!$H$5:$H$9)</f>
        <v>-0.907531990639555</v>
      </c>
      <c r="H599" s="5" t="n">
        <f aca="false">LOOKUP(C599,'WOE &amp; IV'!$B$14:$B$18,'WOE &amp; IV'!$H$14:$H$18)</f>
        <v>-0.171825195660813</v>
      </c>
      <c r="I599" s="5" t="n">
        <f aca="false">LOOKUP(D599,'WOE &amp; IV'!$B$23:$B$26,'WOE &amp; IV'!$H$23:$H$26)</f>
        <v>0.552846198833581</v>
      </c>
      <c r="J599" s="5" t="n">
        <f aca="false">LOOKUP(E599,'WOE &amp; IV'!$B$31:$B$34,'WOE &amp; IV'!$H$31:$H$34)</f>
        <v>-0.102296734208726</v>
      </c>
      <c r="K599" s="5" t="n">
        <f aca="false">Model!$B$4+Model!$B$5*G599+Model!$B$6*H599+Model!$B$7*I599+Model!$B$8*J599</f>
        <v>-0.435916489310632</v>
      </c>
      <c r="L599" s="6" t="n">
        <f aca="false">IF(F599=1,LN(M599),LN(1-M599))</f>
        <v>-0.498756116018286</v>
      </c>
      <c r="M599" s="6" t="n">
        <f aca="false">1/(1+EXP(-K599))</f>
        <v>0.392714417094236</v>
      </c>
    </row>
    <row r="600" customFormat="false" ht="15" hidden="false" customHeight="false" outlineLevel="0" collapsed="false">
      <c r="A600" s="4" t="n">
        <v>599</v>
      </c>
      <c r="B600" s="4" t="n">
        <v>51</v>
      </c>
      <c r="C600" s="4" t="n">
        <v>107</v>
      </c>
      <c r="D600" s="4" t="n">
        <v>0</v>
      </c>
      <c r="E600" s="4" t="n">
        <v>0</v>
      </c>
      <c r="F600" s="4" t="n">
        <v>0</v>
      </c>
      <c r="G600" s="5" t="n">
        <f aca="false">LOOKUP(B600,'WOE &amp; IV'!$B$5:$B$9,'WOE &amp; IV'!$H$5:$H$9)</f>
        <v>0.218255430312074</v>
      </c>
      <c r="H600" s="5" t="n">
        <f aca="false">LOOKUP(C600,'WOE &amp; IV'!$B$14:$B$18,'WOE &amp; IV'!$H$14:$H$18)</f>
        <v>-0.171825195660813</v>
      </c>
      <c r="I600" s="5" t="n">
        <f aca="false">LOOKUP(D600,'WOE &amp; IV'!$B$23:$B$26,'WOE &amp; IV'!$H$23:$H$26)</f>
        <v>0.552846198833581</v>
      </c>
      <c r="J600" s="5" t="n">
        <f aca="false">LOOKUP(E600,'WOE &amp; IV'!$B$31:$B$34,'WOE &amp; IV'!$H$31:$H$34)</f>
        <v>0.255618819166126</v>
      </c>
      <c r="K600" s="5" t="n">
        <f aca="false">Model!$B$4+Model!$B$5*G600+Model!$B$6*H600+Model!$B$7*I600+Model!$B$8*J600</f>
        <v>-2.15633923150205</v>
      </c>
      <c r="L600" s="6" t="n">
        <f aca="false">IF(F600=1,LN(M600),LN(1-M600))</f>
        <v>-0.109525097706125</v>
      </c>
      <c r="M600" s="6" t="n">
        <f aca="false">1/(1+EXP(-K600))</f>
        <v>0.103740329981978</v>
      </c>
    </row>
    <row r="601" customFormat="false" ht="15" hidden="false" customHeight="false" outlineLevel="0" collapsed="false">
      <c r="A601" s="4" t="n">
        <v>600</v>
      </c>
      <c r="B601" s="4" t="n">
        <v>0.6</v>
      </c>
      <c r="C601" s="4" t="n">
        <v>37</v>
      </c>
      <c r="D601" s="4" t="n">
        <v>1</v>
      </c>
      <c r="E601" s="4" t="n">
        <v>1</v>
      </c>
      <c r="F601" s="4" t="n">
        <v>1</v>
      </c>
      <c r="G601" s="5" t="n">
        <f aca="false">LOOKUP(B601,'WOE &amp; IV'!$B$5:$B$9,'WOE &amp; IV'!$H$5:$H$9)</f>
        <v>1.45548484153941</v>
      </c>
      <c r="H601" s="5" t="n">
        <f aca="false">LOOKUP(C601,'WOE &amp; IV'!$B$14:$B$18,'WOE &amp; IV'!$H$14:$H$18)</f>
        <v>-0.18579367675035</v>
      </c>
      <c r="I601" s="5" t="n">
        <f aca="false">LOOKUP(D601,'WOE &amp; IV'!$B$23:$B$26,'WOE &amp; IV'!$H$23:$H$26)</f>
        <v>-0.479121632008246</v>
      </c>
      <c r="J601" s="5" t="n">
        <f aca="false">LOOKUP(E601,'WOE &amp; IV'!$B$31:$B$34,'WOE &amp; IV'!$H$31:$H$34)</f>
        <v>-0.102296734208726</v>
      </c>
      <c r="K601" s="5" t="n">
        <f aca="false">Model!$B$4+Model!$B$5*G601+Model!$B$6*H601+Model!$B$7*I601+Model!$B$8*J601</f>
        <v>-1.87116517883044</v>
      </c>
      <c r="L601" s="6" t="n">
        <f aca="false">IF(F601=1,LN(M601),LN(1-M601))</f>
        <v>-2.0143509789952</v>
      </c>
      <c r="M601" s="6" t="n">
        <f aca="false">1/(1+EXP(-K601))</f>
        <v>0.133406959193339</v>
      </c>
    </row>
    <row r="602" customFormat="false" ht="15" hidden="false" customHeight="false" outlineLevel="0" collapsed="false">
      <c r="A602" s="4" t="n">
        <v>601</v>
      </c>
      <c r="B602" s="4" t="n">
        <v>57.9</v>
      </c>
      <c r="C602" s="4" t="n">
        <v>112</v>
      </c>
      <c r="D602" s="4" t="n">
        <v>0</v>
      </c>
      <c r="E602" s="4" t="n">
        <v>2</v>
      </c>
      <c r="F602" s="4" t="n">
        <v>0</v>
      </c>
      <c r="G602" s="5" t="n">
        <f aca="false">LOOKUP(B602,'WOE &amp; IV'!$B$5:$B$9,'WOE &amp; IV'!$H$5:$H$9)</f>
        <v>0.218255430312074</v>
      </c>
      <c r="H602" s="5" t="n">
        <f aca="false">LOOKUP(C602,'WOE &amp; IV'!$B$14:$B$18,'WOE &amp; IV'!$H$14:$H$18)</f>
        <v>-0.171825195660813</v>
      </c>
      <c r="I602" s="5" t="n">
        <f aca="false">LOOKUP(D602,'WOE &amp; IV'!$B$23:$B$26,'WOE &amp; IV'!$H$23:$H$26)</f>
        <v>0.552846198833581</v>
      </c>
      <c r="J602" s="5" t="n">
        <f aca="false">LOOKUP(E602,'WOE &amp; IV'!$B$31:$B$34,'WOE &amp; IV'!$H$31:$H$34)</f>
        <v>-0.0820085521567092</v>
      </c>
      <c r="K602" s="5" t="n">
        <f aca="false">Model!$B$4+Model!$B$5*G602+Model!$B$6*H602+Model!$B$7*I602+Model!$B$8*J602</f>
        <v>-1.75598069458743</v>
      </c>
      <c r="L602" s="6" t="n">
        <f aca="false">IF(F602=1,LN(M602),LN(1-M602))</f>
        <v>-0.159340977938033</v>
      </c>
      <c r="M602" s="6" t="n">
        <f aca="false">1/(1+EXP(-K602))</f>
        <v>0.147294444388917</v>
      </c>
    </row>
    <row r="603" customFormat="false" ht="15" hidden="false" customHeight="false" outlineLevel="0" collapsed="false">
      <c r="A603" s="4" t="n">
        <v>602</v>
      </c>
      <c r="B603" s="4" t="n">
        <v>30.6</v>
      </c>
      <c r="C603" s="4" t="n">
        <v>360</v>
      </c>
      <c r="D603" s="4" t="n">
        <v>0</v>
      </c>
      <c r="E603" s="4" t="n">
        <v>0</v>
      </c>
      <c r="F603" s="4" t="n">
        <v>0</v>
      </c>
      <c r="G603" s="5" t="n">
        <f aca="false">LOOKUP(B603,'WOE &amp; IV'!$B$5:$B$9,'WOE &amp; IV'!$H$5:$H$9)</f>
        <v>0.218255430312074</v>
      </c>
      <c r="H603" s="5" t="n">
        <f aca="false">LOOKUP(C603,'WOE &amp; IV'!$B$14:$B$18,'WOE &amp; IV'!$H$14:$H$18)</f>
        <v>1.40669467736998</v>
      </c>
      <c r="I603" s="5" t="n">
        <f aca="false">LOOKUP(D603,'WOE &amp; IV'!$B$23:$B$26,'WOE &amp; IV'!$H$23:$H$26)</f>
        <v>0.552846198833581</v>
      </c>
      <c r="J603" s="5" t="n">
        <f aca="false">LOOKUP(E603,'WOE &amp; IV'!$B$31:$B$34,'WOE &amp; IV'!$H$31:$H$34)</f>
        <v>0.255618819166126</v>
      </c>
      <c r="K603" s="5" t="n">
        <f aca="false">Model!$B$4+Model!$B$5*G603+Model!$B$6*H603+Model!$B$7*I603+Model!$B$8*J603</f>
        <v>-4.34274710763699</v>
      </c>
      <c r="L603" s="6" t="n">
        <f aca="false">IF(F603=1,LN(M603),LN(1-M603))</f>
        <v>-0.0129169800569538</v>
      </c>
      <c r="M603" s="6" t="n">
        <f aca="false">1/(1+EXP(-K603))</f>
        <v>0.0128339139093017</v>
      </c>
    </row>
    <row r="604" customFormat="false" ht="15" hidden="false" customHeight="false" outlineLevel="0" collapsed="false">
      <c r="A604" s="4" t="n">
        <v>603</v>
      </c>
      <c r="B604" s="4" t="n">
        <v>76.9</v>
      </c>
      <c r="C604" s="4" t="n">
        <v>142</v>
      </c>
      <c r="D604" s="4" t="n">
        <v>0</v>
      </c>
      <c r="E604" s="4" t="n">
        <v>3</v>
      </c>
      <c r="F604" s="4" t="n">
        <v>0</v>
      </c>
      <c r="G604" s="5" t="n">
        <f aca="false">LOOKUP(B604,'WOE &amp; IV'!$B$5:$B$9,'WOE &amp; IV'!$H$5:$H$9)</f>
        <v>-0.907531990639555</v>
      </c>
      <c r="H604" s="5" t="n">
        <f aca="false">LOOKUP(C604,'WOE &amp; IV'!$B$14:$B$18,'WOE &amp; IV'!$H$14:$H$18)</f>
        <v>0.149360747248786</v>
      </c>
      <c r="I604" s="5" t="n">
        <f aca="false">LOOKUP(D604,'WOE &amp; IV'!$B$23:$B$26,'WOE &amp; IV'!$H$23:$H$26)</f>
        <v>0.552846198833581</v>
      </c>
      <c r="J604" s="5" t="n">
        <f aca="false">LOOKUP(E604,'WOE &amp; IV'!$B$31:$B$34,'WOE &amp; IV'!$H$31:$H$34)</f>
        <v>-0.0820085521567092</v>
      </c>
      <c r="K604" s="5" t="n">
        <f aca="false">Model!$B$4+Model!$B$5*G604+Model!$B$6*H604+Model!$B$7*I604+Model!$B$8*J604</f>
        <v>-0.904848865112</v>
      </c>
      <c r="L604" s="6" t="n">
        <f aca="false">IF(F604=1,LN(M604),LN(1-M604))</f>
        <v>-0.3397547220208</v>
      </c>
      <c r="M604" s="6" t="n">
        <f aca="false">1/(1+EXP(-K604))</f>
        <v>0.288055074238709</v>
      </c>
    </row>
    <row r="605" customFormat="false" ht="15" hidden="false" customHeight="false" outlineLevel="0" collapsed="false">
      <c r="A605" s="4" t="n">
        <v>604</v>
      </c>
      <c r="B605" s="4" t="n">
        <v>29.3</v>
      </c>
      <c r="C605" s="4" t="n">
        <v>30</v>
      </c>
      <c r="D605" s="4" t="n">
        <v>0</v>
      </c>
      <c r="E605" s="4" t="n">
        <v>0</v>
      </c>
      <c r="F605" s="4" t="n">
        <v>0</v>
      </c>
      <c r="G605" s="5" t="n">
        <f aca="false">LOOKUP(B605,'WOE &amp; IV'!$B$5:$B$9,'WOE &amp; IV'!$H$5:$H$9)</f>
        <v>0.721515666459208</v>
      </c>
      <c r="H605" s="5" t="n">
        <f aca="false">LOOKUP(C605,'WOE &amp; IV'!$B$14:$B$18,'WOE &amp; IV'!$H$14:$H$18)</f>
        <v>-0.18579367675035</v>
      </c>
      <c r="I605" s="5" t="n">
        <f aca="false">LOOKUP(D605,'WOE &amp; IV'!$B$23:$B$26,'WOE &amp; IV'!$H$23:$H$26)</f>
        <v>0.552846198833581</v>
      </c>
      <c r="J605" s="5" t="n">
        <f aca="false">LOOKUP(E605,'WOE &amp; IV'!$B$31:$B$34,'WOE &amp; IV'!$H$31:$H$34)</f>
        <v>0.255618819166126</v>
      </c>
      <c r="K605" s="5" t="n">
        <f aca="false">Model!$B$4+Model!$B$5*G605+Model!$B$6*H605+Model!$B$7*I605+Model!$B$8*J605</f>
        <v>-2.71634467219751</v>
      </c>
      <c r="L605" s="6" t="n">
        <f aca="false">IF(F605=1,LN(M605),LN(1-M605))</f>
        <v>-0.0640221273992377</v>
      </c>
      <c r="M605" s="6" t="n">
        <f aca="false">1/(1+EXP(-K605))</f>
        <v>0.06201575585075</v>
      </c>
    </row>
    <row r="606" customFormat="false" ht="15" hidden="false" customHeight="false" outlineLevel="0" collapsed="false">
      <c r="A606" s="4" t="n">
        <v>605</v>
      </c>
      <c r="B606" s="4" t="n">
        <v>29.1</v>
      </c>
      <c r="C606" s="4" t="n">
        <v>44</v>
      </c>
      <c r="D606" s="4" t="n">
        <v>0</v>
      </c>
      <c r="E606" s="4" t="n">
        <v>0</v>
      </c>
      <c r="F606" s="4" t="n">
        <v>0</v>
      </c>
      <c r="G606" s="5" t="n">
        <f aca="false">LOOKUP(B606,'WOE &amp; IV'!$B$5:$B$9,'WOE &amp; IV'!$H$5:$H$9)</f>
        <v>0.721515666459208</v>
      </c>
      <c r="H606" s="5" t="n">
        <f aca="false">LOOKUP(C606,'WOE &amp; IV'!$B$14:$B$18,'WOE &amp; IV'!$H$14:$H$18)</f>
        <v>-0.18579367675035</v>
      </c>
      <c r="I606" s="5" t="n">
        <f aca="false">LOOKUP(D606,'WOE &amp; IV'!$B$23:$B$26,'WOE &amp; IV'!$H$23:$H$26)</f>
        <v>0.552846198833581</v>
      </c>
      <c r="J606" s="5" t="n">
        <f aca="false">LOOKUP(E606,'WOE &amp; IV'!$B$31:$B$34,'WOE &amp; IV'!$H$31:$H$34)</f>
        <v>0.255618819166126</v>
      </c>
      <c r="K606" s="5" t="n">
        <f aca="false">Model!$B$4+Model!$B$5*G606+Model!$B$6*H606+Model!$B$7*I606+Model!$B$8*J606</f>
        <v>-2.71634467219751</v>
      </c>
      <c r="L606" s="6" t="n">
        <f aca="false">IF(F606=1,LN(M606),LN(1-M606))</f>
        <v>-0.0640221273992377</v>
      </c>
      <c r="M606" s="6" t="n">
        <f aca="false">1/(1+EXP(-K606))</f>
        <v>0.06201575585075</v>
      </c>
    </row>
    <row r="607" customFormat="false" ht="15" hidden="false" customHeight="false" outlineLevel="0" collapsed="false">
      <c r="A607" s="4" t="n">
        <v>606</v>
      </c>
      <c r="B607" s="4" t="n">
        <v>58.5</v>
      </c>
      <c r="C607" s="4" t="n">
        <v>97</v>
      </c>
      <c r="D607" s="4" t="n">
        <v>0</v>
      </c>
      <c r="E607" s="4" t="n">
        <v>2</v>
      </c>
      <c r="F607" s="4" t="n">
        <v>0</v>
      </c>
      <c r="G607" s="5" t="n">
        <f aca="false">LOOKUP(B607,'WOE &amp; IV'!$B$5:$B$9,'WOE &amp; IV'!$H$5:$H$9)</f>
        <v>0.218255430312074</v>
      </c>
      <c r="H607" s="5" t="n">
        <f aca="false">LOOKUP(C607,'WOE &amp; IV'!$B$14:$B$18,'WOE &amp; IV'!$H$14:$H$18)</f>
        <v>-0.171825195660813</v>
      </c>
      <c r="I607" s="5" t="n">
        <f aca="false">LOOKUP(D607,'WOE &amp; IV'!$B$23:$B$26,'WOE &amp; IV'!$H$23:$H$26)</f>
        <v>0.552846198833581</v>
      </c>
      <c r="J607" s="5" t="n">
        <f aca="false">LOOKUP(E607,'WOE &amp; IV'!$B$31:$B$34,'WOE &amp; IV'!$H$31:$H$34)</f>
        <v>-0.0820085521567092</v>
      </c>
      <c r="K607" s="5" t="n">
        <f aca="false">Model!$B$4+Model!$B$5*G607+Model!$B$6*H607+Model!$B$7*I607+Model!$B$8*J607</f>
        <v>-1.75598069458743</v>
      </c>
      <c r="L607" s="6" t="n">
        <f aca="false">IF(F607=1,LN(M607),LN(1-M607))</f>
        <v>-0.159340977938033</v>
      </c>
      <c r="M607" s="6" t="n">
        <f aca="false">1/(1+EXP(-K607))</f>
        <v>0.147294444388917</v>
      </c>
    </row>
    <row r="608" customFormat="false" ht="15" hidden="false" customHeight="false" outlineLevel="0" collapsed="false">
      <c r="A608" s="4" t="n">
        <v>607</v>
      </c>
      <c r="B608" s="4" t="n">
        <v>64.1</v>
      </c>
      <c r="C608" s="4" t="n">
        <v>45</v>
      </c>
      <c r="D608" s="4" t="n">
        <v>0</v>
      </c>
      <c r="E608" s="4" t="n">
        <v>1</v>
      </c>
      <c r="F608" s="4" t="n">
        <v>0</v>
      </c>
      <c r="G608" s="5" t="n">
        <f aca="false">LOOKUP(B608,'WOE &amp; IV'!$B$5:$B$9,'WOE &amp; IV'!$H$5:$H$9)</f>
        <v>-0.907531990639555</v>
      </c>
      <c r="H608" s="5" t="n">
        <f aca="false">LOOKUP(C608,'WOE &amp; IV'!$B$14:$B$18,'WOE &amp; IV'!$H$14:$H$18)</f>
        <v>-0.18579367675035</v>
      </c>
      <c r="I608" s="5" t="n">
        <f aca="false">LOOKUP(D608,'WOE &amp; IV'!$B$23:$B$26,'WOE &amp; IV'!$H$23:$H$26)</f>
        <v>0.552846198833581</v>
      </c>
      <c r="J608" s="5" t="n">
        <f aca="false">LOOKUP(E608,'WOE &amp; IV'!$B$31:$B$34,'WOE &amp; IV'!$H$31:$H$34)</f>
        <v>-0.102296734208726</v>
      </c>
      <c r="K608" s="5" t="n">
        <f aca="false">Model!$B$4+Model!$B$5*G608+Model!$B$6*H608+Model!$B$7*I608+Model!$B$8*J608</f>
        <v>-0.416568746153514</v>
      </c>
      <c r="L608" s="6" t="n">
        <f aca="false">IF(F608=1,LN(M608),LN(1-M608))</f>
        <v>-0.506398952422627</v>
      </c>
      <c r="M608" s="6" t="n">
        <f aca="false">1/(1+EXP(-K608))</f>
        <v>0.397338109884371</v>
      </c>
    </row>
    <row r="609" customFormat="false" ht="15" hidden="false" customHeight="false" outlineLevel="0" collapsed="false">
      <c r="A609" s="4" t="n">
        <v>608</v>
      </c>
      <c r="B609" s="4" t="n">
        <v>56.2</v>
      </c>
      <c r="C609" s="4" t="n">
        <v>229</v>
      </c>
      <c r="D609" s="4" t="n">
        <v>3</v>
      </c>
      <c r="E609" s="4" t="n">
        <v>1</v>
      </c>
      <c r="F609" s="4" t="n">
        <v>1</v>
      </c>
      <c r="G609" s="5" t="n">
        <f aca="false">LOOKUP(B609,'WOE &amp; IV'!$B$5:$B$9,'WOE &amp; IV'!$H$5:$H$9)</f>
        <v>0.218255430312074</v>
      </c>
      <c r="H609" s="5" t="n">
        <f aca="false">LOOKUP(C609,'WOE &amp; IV'!$B$14:$B$18,'WOE &amp; IV'!$H$14:$H$18)</f>
        <v>0.149360747248786</v>
      </c>
      <c r="I609" s="5" t="n">
        <f aca="false">LOOKUP(D609,'WOE &amp; IV'!$B$23:$B$26,'WOE &amp; IV'!$H$23:$H$26)</f>
        <v>-2.32585984024662</v>
      </c>
      <c r="J609" s="5" t="n">
        <f aca="false">LOOKUP(E609,'WOE &amp; IV'!$B$31:$B$34,'WOE &amp; IV'!$H$31:$H$34)</f>
        <v>-0.102296734208726</v>
      </c>
      <c r="K609" s="5" t="n">
        <f aca="false">Model!$B$4+Model!$B$5*G609+Model!$B$6*H609+Model!$B$7*I609+Model!$B$8*J609</f>
        <v>1.35393533909764</v>
      </c>
      <c r="L609" s="6" t="n">
        <f aca="false">IF(F609=1,LN(M609),LN(1-M609))</f>
        <v>-0.22969966662262</v>
      </c>
      <c r="M609" s="6" t="n">
        <f aca="false">1/(1+EXP(-K609))</f>
        <v>0.794772263300724</v>
      </c>
    </row>
    <row r="610" customFormat="false" ht="15" hidden="false" customHeight="false" outlineLevel="0" collapsed="false">
      <c r="A610" s="4" t="n">
        <v>609</v>
      </c>
      <c r="B610" s="4" t="n">
        <v>2.9</v>
      </c>
      <c r="C610" s="4" t="n">
        <v>26</v>
      </c>
      <c r="D610" s="4" t="n">
        <v>0</v>
      </c>
      <c r="E610" s="4" t="n">
        <v>3</v>
      </c>
      <c r="F610" s="4" t="n">
        <v>0</v>
      </c>
      <c r="G610" s="5" t="n">
        <f aca="false">LOOKUP(B610,'WOE &amp; IV'!$B$5:$B$9,'WOE &amp; IV'!$H$5:$H$9)</f>
        <v>1.45548484153941</v>
      </c>
      <c r="H610" s="5" t="n">
        <f aca="false">LOOKUP(C610,'WOE &amp; IV'!$B$14:$B$18,'WOE &amp; IV'!$H$14:$H$18)</f>
        <v>-0.18579367675035</v>
      </c>
      <c r="I610" s="5" t="n">
        <f aca="false">LOOKUP(D610,'WOE &amp; IV'!$B$23:$B$26,'WOE &amp; IV'!$H$23:$H$26)</f>
        <v>0.552846198833581</v>
      </c>
      <c r="J610" s="5" t="n">
        <f aca="false">LOOKUP(E610,'WOE &amp; IV'!$B$31:$B$34,'WOE &amp; IV'!$H$31:$H$34)</f>
        <v>-0.0820085521567092</v>
      </c>
      <c r="K610" s="5" t="n">
        <f aca="false">Model!$B$4+Model!$B$5*G610+Model!$B$6*H610+Model!$B$7*I610+Model!$B$8*J610</f>
        <v>-3.16093144963522</v>
      </c>
      <c r="L610" s="6" t="n">
        <f aca="false">IF(F610=1,LN(M610),LN(1-M610))</f>
        <v>-0.0415125483895173</v>
      </c>
      <c r="M610" s="6" t="n">
        <f aca="false">1/(1+EXP(-K610))</f>
        <v>0.0406627028721405</v>
      </c>
    </row>
    <row r="611" customFormat="false" ht="15" hidden="false" customHeight="false" outlineLevel="0" collapsed="false">
      <c r="A611" s="4" t="n">
        <v>610</v>
      </c>
      <c r="B611" s="4" t="n">
        <v>58.5</v>
      </c>
      <c r="C611" s="4" t="n">
        <v>143</v>
      </c>
      <c r="D611" s="4" t="n">
        <v>0</v>
      </c>
      <c r="E611" s="4" t="n">
        <v>2</v>
      </c>
      <c r="F611" s="4" t="n">
        <v>0</v>
      </c>
      <c r="G611" s="5" t="n">
        <f aca="false">LOOKUP(B611,'WOE &amp; IV'!$B$5:$B$9,'WOE &amp; IV'!$H$5:$H$9)</f>
        <v>0.218255430312074</v>
      </c>
      <c r="H611" s="5" t="n">
        <f aca="false">LOOKUP(C611,'WOE &amp; IV'!$B$14:$B$18,'WOE &amp; IV'!$H$14:$H$18)</f>
        <v>0.149360747248786</v>
      </c>
      <c r="I611" s="5" t="n">
        <f aca="false">LOOKUP(D611,'WOE &amp; IV'!$B$23:$B$26,'WOE &amp; IV'!$H$23:$H$26)</f>
        <v>0.552846198833581</v>
      </c>
      <c r="J611" s="5" t="n">
        <f aca="false">LOOKUP(E611,'WOE &amp; IV'!$B$31:$B$34,'WOE &amp; IV'!$H$31:$H$34)</f>
        <v>-0.0820085521567092</v>
      </c>
      <c r="K611" s="5" t="n">
        <f aca="false">Model!$B$4+Model!$B$5*G611+Model!$B$6*H611+Model!$B$7*I611+Model!$B$8*J611</f>
        <v>-2.20085534411151</v>
      </c>
      <c r="L611" s="6" t="n">
        <f aca="false">IF(F611=1,LN(M611),LN(1-M611))</f>
        <v>-0.104998031617279</v>
      </c>
      <c r="M611" s="6" t="n">
        <f aca="false">1/(1+EXP(-K611))</f>
        <v>0.0996737052287567</v>
      </c>
    </row>
    <row r="612" customFormat="false" ht="15" hidden="false" customHeight="false" outlineLevel="0" collapsed="false">
      <c r="A612" s="4" t="n">
        <v>611</v>
      </c>
      <c r="B612" s="4" t="n">
        <v>19.1</v>
      </c>
      <c r="C612" s="4" t="n">
        <v>21</v>
      </c>
      <c r="D612" s="4" t="n">
        <v>0</v>
      </c>
      <c r="E612" s="4" t="n">
        <v>0</v>
      </c>
      <c r="F612" s="4" t="n">
        <v>0</v>
      </c>
      <c r="G612" s="5" t="n">
        <f aca="false">LOOKUP(B612,'WOE &amp; IV'!$B$5:$B$9,'WOE &amp; IV'!$H$5:$H$9)</f>
        <v>0.721515666459208</v>
      </c>
      <c r="H612" s="5" t="n">
        <f aca="false">LOOKUP(C612,'WOE &amp; IV'!$B$14:$B$18,'WOE &amp; IV'!$H$14:$H$18)</f>
        <v>-0.498509425915863</v>
      </c>
      <c r="I612" s="5" t="n">
        <f aca="false">LOOKUP(D612,'WOE &amp; IV'!$B$23:$B$26,'WOE &amp; IV'!$H$23:$H$26)</f>
        <v>0.552846198833581</v>
      </c>
      <c r="J612" s="5" t="n">
        <f aca="false">LOOKUP(E612,'WOE &amp; IV'!$B$31:$B$34,'WOE &amp; IV'!$H$31:$H$34)</f>
        <v>0.255618819166126</v>
      </c>
      <c r="K612" s="5" t="n">
        <f aca="false">Model!$B$4+Model!$B$5*G612+Model!$B$6*H612+Model!$B$7*I612+Model!$B$8*J612</f>
        <v>-2.28320208802836</v>
      </c>
      <c r="L612" s="6" t="n">
        <f aca="false">IF(F612=1,LN(M612),LN(1-M612))</f>
        <v>-0.0970878783082075</v>
      </c>
      <c r="M612" s="6" t="n">
        <f aca="false">1/(1+EXP(-K612))</f>
        <v>0.0925237448489079</v>
      </c>
    </row>
    <row r="613" customFormat="false" ht="15" hidden="false" customHeight="false" outlineLevel="0" collapsed="false">
      <c r="A613" s="4" t="n">
        <v>612</v>
      </c>
      <c r="B613" s="4" t="n">
        <v>50.9</v>
      </c>
      <c r="C613" s="4" t="n">
        <v>96</v>
      </c>
      <c r="D613" s="4" t="n">
        <v>0</v>
      </c>
      <c r="E613" s="4" t="n">
        <v>1</v>
      </c>
      <c r="F613" s="4" t="n">
        <v>0</v>
      </c>
      <c r="G613" s="5" t="n">
        <f aca="false">LOOKUP(B613,'WOE &amp; IV'!$B$5:$B$9,'WOE &amp; IV'!$H$5:$H$9)</f>
        <v>0.218255430312074</v>
      </c>
      <c r="H613" s="5" t="n">
        <f aca="false">LOOKUP(C613,'WOE &amp; IV'!$B$14:$B$18,'WOE &amp; IV'!$H$14:$H$18)</f>
        <v>-0.171825195660813</v>
      </c>
      <c r="I613" s="5" t="n">
        <f aca="false">LOOKUP(D613,'WOE &amp; IV'!$B$23:$B$26,'WOE &amp; IV'!$H$23:$H$26)</f>
        <v>0.552846198833581</v>
      </c>
      <c r="J613" s="5" t="n">
        <f aca="false">LOOKUP(E613,'WOE &amp; IV'!$B$31:$B$34,'WOE &amp; IV'!$H$31:$H$34)</f>
        <v>-0.102296734208726</v>
      </c>
      <c r="K613" s="5" t="n">
        <f aca="false">Model!$B$4+Model!$B$5*G613+Model!$B$6*H613+Model!$B$7*I613+Model!$B$8*J613</f>
        <v>-1.73192296831015</v>
      </c>
      <c r="L613" s="6" t="n">
        <f aca="false">IF(F613=1,LN(M613),LN(1-M613))</f>
        <v>-0.162921100069835</v>
      </c>
      <c r="M613" s="6" t="n">
        <f aca="false">1/(1+EXP(-K613))</f>
        <v>0.150341776255468</v>
      </c>
    </row>
    <row r="614" customFormat="false" ht="15" hidden="false" customHeight="false" outlineLevel="0" collapsed="false">
      <c r="A614" s="4" t="n">
        <v>613</v>
      </c>
      <c r="B614" s="4" t="n">
        <v>9.4</v>
      </c>
      <c r="C614" s="4" t="n">
        <v>39</v>
      </c>
      <c r="D614" s="4" t="n">
        <v>0</v>
      </c>
      <c r="E614" s="4" t="n">
        <v>0</v>
      </c>
      <c r="F614" s="4" t="n">
        <v>0</v>
      </c>
      <c r="G614" s="5" t="n">
        <f aca="false">LOOKUP(B614,'WOE &amp; IV'!$B$5:$B$9,'WOE &amp; IV'!$H$5:$H$9)</f>
        <v>1.45548484153941</v>
      </c>
      <c r="H614" s="5" t="n">
        <f aca="false">LOOKUP(C614,'WOE &amp; IV'!$B$14:$B$18,'WOE &amp; IV'!$H$14:$H$18)</f>
        <v>-0.18579367675035</v>
      </c>
      <c r="I614" s="5" t="n">
        <f aca="false">LOOKUP(D614,'WOE &amp; IV'!$B$23:$B$26,'WOE &amp; IV'!$H$23:$H$26)</f>
        <v>0.552846198833581</v>
      </c>
      <c r="J614" s="5" t="n">
        <f aca="false">LOOKUP(E614,'WOE &amp; IV'!$B$31:$B$34,'WOE &amp; IV'!$H$31:$H$34)</f>
        <v>0.255618819166126</v>
      </c>
      <c r="K614" s="5" t="n">
        <f aca="false">Model!$B$4+Model!$B$5*G614+Model!$B$6*H614+Model!$B$7*I614+Model!$B$8*J614</f>
        <v>-3.56128998654984</v>
      </c>
      <c r="L614" s="6" t="n">
        <f aca="false">IF(F614=1,LN(M614),LN(1-M614))</f>
        <v>-0.0280062993485272</v>
      </c>
      <c r="M614" s="6" t="n">
        <f aca="false">1/(1+EXP(-K614))</f>
        <v>0.0276177585926864</v>
      </c>
    </row>
    <row r="615" customFormat="false" ht="15" hidden="false" customHeight="false" outlineLevel="0" collapsed="false">
      <c r="A615" s="4" t="n">
        <v>614</v>
      </c>
      <c r="B615" s="4" t="n">
        <v>56.2</v>
      </c>
      <c r="C615" s="4" t="n">
        <v>162</v>
      </c>
      <c r="D615" s="4" t="n">
        <v>0</v>
      </c>
      <c r="E615" s="4" t="n">
        <v>0</v>
      </c>
      <c r="F615" s="4" t="n">
        <v>1</v>
      </c>
      <c r="G615" s="5" t="n">
        <f aca="false">LOOKUP(B615,'WOE &amp; IV'!$B$5:$B$9,'WOE &amp; IV'!$H$5:$H$9)</f>
        <v>0.218255430312074</v>
      </c>
      <c r="H615" s="5" t="n">
        <f aca="false">LOOKUP(C615,'WOE &amp; IV'!$B$14:$B$18,'WOE &amp; IV'!$H$14:$H$18)</f>
        <v>0.149360747248786</v>
      </c>
      <c r="I615" s="5" t="n">
        <f aca="false">LOOKUP(D615,'WOE &amp; IV'!$B$23:$B$26,'WOE &amp; IV'!$H$23:$H$26)</f>
        <v>0.552846198833581</v>
      </c>
      <c r="J615" s="5" t="n">
        <f aca="false">LOOKUP(E615,'WOE &amp; IV'!$B$31:$B$34,'WOE &amp; IV'!$H$31:$H$34)</f>
        <v>0.255618819166126</v>
      </c>
      <c r="K615" s="5" t="n">
        <f aca="false">Model!$B$4+Model!$B$5*G615+Model!$B$6*H615+Model!$B$7*I615+Model!$B$8*J615</f>
        <v>-2.60121388102613</v>
      </c>
      <c r="L615" s="6" t="n">
        <f aca="false">IF(F615=1,LN(M615),LN(1-M615))</f>
        <v>-2.67277469457685</v>
      </c>
      <c r="M615" s="6" t="n">
        <f aca="false">1/(1+EXP(-K615))</f>
        <v>0.0690603378729707</v>
      </c>
    </row>
    <row r="616" customFormat="false" ht="15" hidden="false" customHeight="false" outlineLevel="0" collapsed="false">
      <c r="A616" s="4" t="n">
        <v>615</v>
      </c>
      <c r="B616" s="4" t="n">
        <v>24.8</v>
      </c>
      <c r="C616" s="4" t="n">
        <v>203</v>
      </c>
      <c r="D616" s="4" t="n">
        <v>0</v>
      </c>
      <c r="E616" s="4" t="n">
        <v>0</v>
      </c>
      <c r="F616" s="4" t="n">
        <v>1</v>
      </c>
      <c r="G616" s="5" t="n">
        <f aca="false">LOOKUP(B616,'WOE &amp; IV'!$B$5:$B$9,'WOE &amp; IV'!$H$5:$H$9)</f>
        <v>0.721515666459208</v>
      </c>
      <c r="H616" s="5" t="n">
        <f aca="false">LOOKUP(C616,'WOE &amp; IV'!$B$14:$B$18,'WOE &amp; IV'!$H$14:$H$18)</f>
        <v>0.149360747248786</v>
      </c>
      <c r="I616" s="5" t="n">
        <f aca="false">LOOKUP(D616,'WOE &amp; IV'!$B$23:$B$26,'WOE &amp; IV'!$H$23:$H$26)</f>
        <v>0.552846198833581</v>
      </c>
      <c r="J616" s="5" t="n">
        <f aca="false">LOOKUP(E616,'WOE &amp; IV'!$B$31:$B$34,'WOE &amp; IV'!$H$31:$H$34)</f>
        <v>0.255618819166126</v>
      </c>
      <c r="K616" s="5" t="n">
        <f aca="false">Model!$B$4+Model!$B$5*G616+Model!$B$6*H616+Model!$B$7*I616+Model!$B$8*J616</f>
        <v>-3.18056706487871</v>
      </c>
      <c r="L616" s="6" t="n">
        <f aca="false">IF(F616=1,LN(M616),LN(1-M616))</f>
        <v>-3.2212886511982</v>
      </c>
      <c r="M616" s="6" t="n">
        <f aca="false">1/(1+EXP(-K616))</f>
        <v>0.0399036032878291</v>
      </c>
    </row>
    <row r="617" customFormat="false" ht="15" hidden="false" customHeight="false" outlineLevel="0" collapsed="false">
      <c r="A617" s="4" t="n">
        <v>616</v>
      </c>
      <c r="B617" s="4" t="n">
        <v>12.9</v>
      </c>
      <c r="C617" s="4" t="n">
        <v>128</v>
      </c>
      <c r="D617" s="4" t="n">
        <v>0</v>
      </c>
      <c r="E617" s="4" t="n">
        <v>1</v>
      </c>
      <c r="F617" s="4" t="n">
        <v>0</v>
      </c>
      <c r="G617" s="5" t="n">
        <f aca="false">LOOKUP(B617,'WOE &amp; IV'!$B$5:$B$9,'WOE &amp; IV'!$H$5:$H$9)</f>
        <v>0.721515666459208</v>
      </c>
      <c r="H617" s="5" t="n">
        <f aca="false">LOOKUP(C617,'WOE &amp; IV'!$B$14:$B$18,'WOE &amp; IV'!$H$14:$H$18)</f>
        <v>0.149360747248786</v>
      </c>
      <c r="I617" s="5" t="n">
        <f aca="false">LOOKUP(D617,'WOE &amp; IV'!$B$23:$B$26,'WOE &amp; IV'!$H$23:$H$26)</f>
        <v>0.552846198833581</v>
      </c>
      <c r="J617" s="5" t="n">
        <f aca="false">LOOKUP(E617,'WOE &amp; IV'!$B$31:$B$34,'WOE &amp; IV'!$H$31:$H$34)</f>
        <v>-0.102296734208726</v>
      </c>
      <c r="K617" s="5" t="n">
        <f aca="false">Model!$B$4+Model!$B$5*G617+Model!$B$6*H617+Model!$B$7*I617+Model!$B$8*J617</f>
        <v>-2.75615080168681</v>
      </c>
      <c r="L617" s="6" t="n">
        <f aca="false">IF(F617=1,LN(M617),LN(1-M617))</f>
        <v>-0.0615990743239161</v>
      </c>
      <c r="M617" s="6" t="n">
        <f aca="false">1/(1+EXP(-K617))</f>
        <v>0.0597402144779439</v>
      </c>
    </row>
    <row r="618" customFormat="false" ht="15" hidden="false" customHeight="false" outlineLevel="0" collapsed="false">
      <c r="A618" s="4" t="n">
        <v>617</v>
      </c>
      <c r="B618" s="4" t="n">
        <v>62.8</v>
      </c>
      <c r="C618" s="4" t="n">
        <v>210</v>
      </c>
      <c r="D618" s="4" t="n">
        <v>1</v>
      </c>
      <c r="E618" s="4" t="n">
        <v>0</v>
      </c>
      <c r="F618" s="4" t="n">
        <v>0</v>
      </c>
      <c r="G618" s="5" t="n">
        <f aca="false">LOOKUP(B618,'WOE &amp; IV'!$B$5:$B$9,'WOE &amp; IV'!$H$5:$H$9)</f>
        <v>-0.907531990639555</v>
      </c>
      <c r="H618" s="5" t="n">
        <f aca="false">LOOKUP(C618,'WOE &amp; IV'!$B$14:$B$18,'WOE &amp; IV'!$H$14:$H$18)</f>
        <v>0.149360747248786</v>
      </c>
      <c r="I618" s="5" t="n">
        <f aca="false">LOOKUP(D618,'WOE &amp; IV'!$B$23:$B$26,'WOE &amp; IV'!$H$23:$H$26)</f>
        <v>-0.479121632008246</v>
      </c>
      <c r="J618" s="5" t="n">
        <f aca="false">LOOKUP(E618,'WOE &amp; IV'!$B$31:$B$34,'WOE &amp; IV'!$H$31:$H$34)</f>
        <v>0.255618819166126</v>
      </c>
      <c r="K618" s="5" t="n">
        <f aca="false">Model!$B$4+Model!$B$5*G618+Model!$B$6*H618+Model!$B$7*I618+Model!$B$8*J618</f>
        <v>-0.0394988574991169</v>
      </c>
      <c r="L618" s="6" t="n">
        <f aca="false">IF(F618=1,LN(M618),LN(1-M618))</f>
        <v>-0.673592759102076</v>
      </c>
      <c r="M618" s="6" t="n">
        <f aca="false">1/(1+EXP(-K618))</f>
        <v>0.490126569269273</v>
      </c>
    </row>
    <row r="619" customFormat="false" ht="15" hidden="false" customHeight="false" outlineLevel="0" collapsed="false">
      <c r="A619" s="4" t="n">
        <v>618</v>
      </c>
      <c r="B619" s="4" t="n">
        <v>51</v>
      </c>
      <c r="C619" s="4" t="n">
        <v>6</v>
      </c>
      <c r="D619" s="4" t="n">
        <v>1</v>
      </c>
      <c r="E619" s="4" t="n">
        <v>1</v>
      </c>
      <c r="F619" s="4" t="n">
        <v>0</v>
      </c>
      <c r="G619" s="5" t="n">
        <f aca="false">LOOKUP(B619,'WOE &amp; IV'!$B$5:$B$9,'WOE &amp; IV'!$H$5:$H$9)</f>
        <v>0.218255430312074</v>
      </c>
      <c r="H619" s="5" t="n">
        <f aca="false">LOOKUP(C619,'WOE &amp; IV'!$B$14:$B$18,'WOE &amp; IV'!$H$14:$H$18)</f>
        <v>-0.498509425915863</v>
      </c>
      <c r="I619" s="5" t="n">
        <f aca="false">LOOKUP(D619,'WOE &amp; IV'!$B$23:$B$26,'WOE &amp; IV'!$H$23:$H$26)</f>
        <v>-0.479121632008246</v>
      </c>
      <c r="J619" s="5" t="n">
        <f aca="false">LOOKUP(E619,'WOE &amp; IV'!$B$31:$B$34,'WOE &amp; IV'!$H$31:$H$34)</f>
        <v>-0.102296734208726</v>
      </c>
      <c r="K619" s="5" t="n">
        <f aca="false">Model!$B$4+Model!$B$5*G619+Model!$B$6*H619+Model!$B$7*I619+Model!$B$8*J619</f>
        <v>-0.0137240964563756</v>
      </c>
      <c r="L619" s="6" t="n">
        <f aca="false">IF(F619=1,LN(M619),LN(1-M619))</f>
        <v>-0.686308675999932</v>
      </c>
      <c r="M619" s="6" t="n">
        <f aca="false">1/(1+EXP(-K619))</f>
        <v>0.49656902973791</v>
      </c>
    </row>
    <row r="620" customFormat="false" ht="15" hidden="false" customHeight="false" outlineLevel="0" collapsed="false">
      <c r="A620" s="4" t="n">
        <v>619</v>
      </c>
      <c r="B620" s="4" t="n">
        <v>29.7</v>
      </c>
      <c r="C620" s="4" t="n">
        <v>111</v>
      </c>
      <c r="D620" s="4" t="n">
        <v>0</v>
      </c>
      <c r="E620" s="4" t="n">
        <v>1</v>
      </c>
      <c r="F620" s="4" t="n">
        <v>0</v>
      </c>
      <c r="G620" s="5" t="n">
        <f aca="false">LOOKUP(B620,'WOE &amp; IV'!$B$5:$B$9,'WOE &amp; IV'!$H$5:$H$9)</f>
        <v>0.721515666459208</v>
      </c>
      <c r="H620" s="5" t="n">
        <f aca="false">LOOKUP(C620,'WOE &amp; IV'!$B$14:$B$18,'WOE &amp; IV'!$H$14:$H$18)</f>
        <v>-0.171825195660813</v>
      </c>
      <c r="I620" s="5" t="n">
        <f aca="false">LOOKUP(D620,'WOE &amp; IV'!$B$23:$B$26,'WOE &amp; IV'!$H$23:$H$26)</f>
        <v>0.552846198833581</v>
      </c>
      <c r="J620" s="5" t="n">
        <f aca="false">LOOKUP(E620,'WOE &amp; IV'!$B$31:$B$34,'WOE &amp; IV'!$H$31:$H$34)</f>
        <v>-0.102296734208726</v>
      </c>
      <c r="K620" s="5" t="n">
        <f aca="false">Model!$B$4+Model!$B$5*G620+Model!$B$6*H620+Model!$B$7*I620+Model!$B$8*J620</f>
        <v>-2.31127615216273</v>
      </c>
      <c r="L620" s="6" t="n">
        <f aca="false">IF(F620=1,LN(M620),LN(1-M620))</f>
        <v>-0.0945231973885998</v>
      </c>
      <c r="M620" s="6" t="n">
        <f aca="false">1/(1+EXP(-K620))</f>
        <v>0.0901933707566932</v>
      </c>
    </row>
    <row r="621" customFormat="false" ht="15" hidden="false" customHeight="false" outlineLevel="0" collapsed="false">
      <c r="A621" s="4" t="n">
        <v>620</v>
      </c>
      <c r="B621" s="4" t="n">
        <v>81.3</v>
      </c>
      <c r="C621" s="4" t="n">
        <v>142</v>
      </c>
      <c r="D621" s="4" t="n">
        <v>0</v>
      </c>
      <c r="E621" s="4" t="n">
        <v>3</v>
      </c>
      <c r="F621" s="4" t="n">
        <v>0</v>
      </c>
      <c r="G621" s="5" t="n">
        <f aca="false">LOOKUP(B621,'WOE &amp; IV'!$B$5:$B$9,'WOE &amp; IV'!$H$5:$H$9)</f>
        <v>-0.907531990639555</v>
      </c>
      <c r="H621" s="5" t="n">
        <f aca="false">LOOKUP(C621,'WOE &amp; IV'!$B$14:$B$18,'WOE &amp; IV'!$H$14:$H$18)</f>
        <v>0.149360747248786</v>
      </c>
      <c r="I621" s="5" t="n">
        <f aca="false">LOOKUP(D621,'WOE &amp; IV'!$B$23:$B$26,'WOE &amp; IV'!$H$23:$H$26)</f>
        <v>0.552846198833581</v>
      </c>
      <c r="J621" s="5" t="n">
        <f aca="false">LOOKUP(E621,'WOE &amp; IV'!$B$31:$B$34,'WOE &amp; IV'!$H$31:$H$34)</f>
        <v>-0.0820085521567092</v>
      </c>
      <c r="K621" s="5" t="n">
        <f aca="false">Model!$B$4+Model!$B$5*G621+Model!$B$6*H621+Model!$B$7*I621+Model!$B$8*J621</f>
        <v>-0.904848865112</v>
      </c>
      <c r="L621" s="6" t="n">
        <f aca="false">IF(F621=1,LN(M621),LN(1-M621))</f>
        <v>-0.3397547220208</v>
      </c>
      <c r="M621" s="6" t="n">
        <f aca="false">1/(1+EXP(-K621))</f>
        <v>0.288055074238709</v>
      </c>
    </row>
    <row r="622" customFormat="false" ht="15" hidden="false" customHeight="false" outlineLevel="0" collapsed="false">
      <c r="A622" s="4" t="n">
        <v>621</v>
      </c>
      <c r="B622" s="4" t="n">
        <v>34</v>
      </c>
      <c r="C622" s="4" t="n">
        <v>155</v>
      </c>
      <c r="D622" s="4" t="n">
        <v>0</v>
      </c>
      <c r="E622" s="4" t="n">
        <v>0</v>
      </c>
      <c r="F622" s="4" t="n">
        <v>0</v>
      </c>
      <c r="G622" s="5" t="n">
        <f aca="false">LOOKUP(B622,'WOE &amp; IV'!$B$5:$B$9,'WOE &amp; IV'!$H$5:$H$9)</f>
        <v>0.218255430312074</v>
      </c>
      <c r="H622" s="5" t="n">
        <f aca="false">LOOKUP(C622,'WOE &amp; IV'!$B$14:$B$18,'WOE &amp; IV'!$H$14:$H$18)</f>
        <v>0.149360747248786</v>
      </c>
      <c r="I622" s="5" t="n">
        <f aca="false">LOOKUP(D622,'WOE &amp; IV'!$B$23:$B$26,'WOE &amp; IV'!$H$23:$H$26)</f>
        <v>0.552846198833581</v>
      </c>
      <c r="J622" s="5" t="n">
        <f aca="false">LOOKUP(E622,'WOE &amp; IV'!$B$31:$B$34,'WOE &amp; IV'!$H$31:$H$34)</f>
        <v>0.255618819166126</v>
      </c>
      <c r="K622" s="5" t="n">
        <f aca="false">Model!$B$4+Model!$B$5*G622+Model!$B$6*H622+Model!$B$7*I622+Model!$B$8*J622</f>
        <v>-2.60121388102613</v>
      </c>
      <c r="L622" s="6" t="n">
        <f aca="false">IF(F622=1,LN(M622),LN(1-M622))</f>
        <v>-0.0715608135507159</v>
      </c>
      <c r="M622" s="6" t="n">
        <f aca="false">1/(1+EXP(-K622))</f>
        <v>0.0690603378729707</v>
      </c>
    </row>
    <row r="623" customFormat="false" ht="15" hidden="false" customHeight="false" outlineLevel="0" collapsed="false">
      <c r="A623" s="4" t="n">
        <v>622</v>
      </c>
      <c r="B623" s="4" t="n">
        <v>45.8</v>
      </c>
      <c r="C623" s="4" t="n">
        <v>136</v>
      </c>
      <c r="D623" s="4" t="n">
        <v>0</v>
      </c>
      <c r="E623" s="4" t="n">
        <v>0</v>
      </c>
      <c r="F623" s="4" t="n">
        <v>0</v>
      </c>
      <c r="G623" s="5" t="n">
        <f aca="false">LOOKUP(B623,'WOE &amp; IV'!$B$5:$B$9,'WOE &amp; IV'!$H$5:$H$9)</f>
        <v>0.218255430312074</v>
      </c>
      <c r="H623" s="5" t="n">
        <f aca="false">LOOKUP(C623,'WOE &amp; IV'!$B$14:$B$18,'WOE &amp; IV'!$H$14:$H$18)</f>
        <v>0.149360747248786</v>
      </c>
      <c r="I623" s="5" t="n">
        <f aca="false">LOOKUP(D623,'WOE &amp; IV'!$B$23:$B$26,'WOE &amp; IV'!$H$23:$H$26)</f>
        <v>0.552846198833581</v>
      </c>
      <c r="J623" s="5" t="n">
        <f aca="false">LOOKUP(E623,'WOE &amp; IV'!$B$31:$B$34,'WOE &amp; IV'!$H$31:$H$34)</f>
        <v>0.255618819166126</v>
      </c>
      <c r="K623" s="5" t="n">
        <f aca="false">Model!$B$4+Model!$B$5*G623+Model!$B$6*H623+Model!$B$7*I623+Model!$B$8*J623</f>
        <v>-2.60121388102613</v>
      </c>
      <c r="L623" s="6" t="n">
        <f aca="false">IF(F623=1,LN(M623),LN(1-M623))</f>
        <v>-0.0715608135507159</v>
      </c>
      <c r="M623" s="6" t="n">
        <f aca="false">1/(1+EXP(-K623))</f>
        <v>0.0690603378729707</v>
      </c>
    </row>
    <row r="624" customFormat="false" ht="15" hidden="false" customHeight="false" outlineLevel="0" collapsed="false">
      <c r="A624" s="4" t="n">
        <v>623</v>
      </c>
      <c r="B624" s="4" t="n">
        <v>51.7</v>
      </c>
      <c r="C624" s="4" t="n">
        <v>157</v>
      </c>
      <c r="D624" s="4" t="n">
        <v>0</v>
      </c>
      <c r="E624" s="4" t="n">
        <v>1</v>
      </c>
      <c r="F624" s="4" t="n">
        <v>0</v>
      </c>
      <c r="G624" s="5" t="n">
        <f aca="false">LOOKUP(B624,'WOE &amp; IV'!$B$5:$B$9,'WOE &amp; IV'!$H$5:$H$9)</f>
        <v>0.218255430312074</v>
      </c>
      <c r="H624" s="5" t="n">
        <f aca="false">LOOKUP(C624,'WOE &amp; IV'!$B$14:$B$18,'WOE &amp; IV'!$H$14:$H$18)</f>
        <v>0.149360747248786</v>
      </c>
      <c r="I624" s="5" t="n">
        <f aca="false">LOOKUP(D624,'WOE &amp; IV'!$B$23:$B$26,'WOE &amp; IV'!$H$23:$H$26)</f>
        <v>0.552846198833581</v>
      </c>
      <c r="J624" s="5" t="n">
        <f aca="false">LOOKUP(E624,'WOE &amp; IV'!$B$31:$B$34,'WOE &amp; IV'!$H$31:$H$34)</f>
        <v>-0.102296734208726</v>
      </c>
      <c r="K624" s="5" t="n">
        <f aca="false">Model!$B$4+Model!$B$5*G624+Model!$B$6*H624+Model!$B$7*I624+Model!$B$8*J624</f>
        <v>-2.17679761783423</v>
      </c>
      <c r="L624" s="6" t="n">
        <f aca="false">IF(F624=1,LN(M624),LN(1-M624))</f>
        <v>-0.107422090918936</v>
      </c>
      <c r="M624" s="6" t="n">
        <f aca="false">1/(1+EXP(-K624))</f>
        <v>0.101853506506954</v>
      </c>
    </row>
    <row r="625" customFormat="false" ht="15" hidden="false" customHeight="false" outlineLevel="0" collapsed="false">
      <c r="A625" s="4" t="n">
        <v>624</v>
      </c>
      <c r="B625" s="4" t="n">
        <v>29.5</v>
      </c>
      <c r="C625" s="4" t="n">
        <v>110</v>
      </c>
      <c r="D625" s="4" t="n">
        <v>1</v>
      </c>
      <c r="E625" s="4" t="n">
        <v>2</v>
      </c>
      <c r="F625" s="4" t="n">
        <v>1</v>
      </c>
      <c r="G625" s="5" t="n">
        <f aca="false">LOOKUP(B625,'WOE &amp; IV'!$B$5:$B$9,'WOE &amp; IV'!$H$5:$H$9)</f>
        <v>0.721515666459208</v>
      </c>
      <c r="H625" s="5" t="n">
        <f aca="false">LOOKUP(C625,'WOE &amp; IV'!$B$14:$B$18,'WOE &amp; IV'!$H$14:$H$18)</f>
        <v>-0.171825195660813</v>
      </c>
      <c r="I625" s="5" t="n">
        <f aca="false">LOOKUP(D625,'WOE &amp; IV'!$B$23:$B$26,'WOE &amp; IV'!$H$23:$H$26)</f>
        <v>-0.479121632008246</v>
      </c>
      <c r="J625" s="5" t="n">
        <f aca="false">LOOKUP(E625,'WOE &amp; IV'!$B$31:$B$34,'WOE &amp; IV'!$H$31:$H$34)</f>
        <v>-0.0820085521567092</v>
      </c>
      <c r="K625" s="5" t="n">
        <f aca="false">Model!$B$4+Model!$B$5*G625+Model!$B$6*H625+Model!$B$7*I625+Model!$B$8*J625</f>
        <v>-1.06962533391251</v>
      </c>
      <c r="L625" s="6" t="n">
        <f aca="false">IF(F625=1,LN(M625),LN(1-M625))</f>
        <v>-1.36463329774021</v>
      </c>
      <c r="M625" s="6" t="n">
        <f aca="false">1/(1+EXP(-K625))</f>
        <v>0.255474341831759</v>
      </c>
    </row>
    <row r="626" customFormat="false" ht="15" hidden="false" customHeight="false" outlineLevel="0" collapsed="false">
      <c r="A626" s="4" t="n">
        <v>625</v>
      </c>
      <c r="B626" s="4" t="n">
        <v>56.8</v>
      </c>
      <c r="C626" s="4" t="n">
        <v>30</v>
      </c>
      <c r="D626" s="4" t="n">
        <v>0</v>
      </c>
      <c r="E626" s="4" t="n">
        <v>1</v>
      </c>
      <c r="F626" s="4" t="n">
        <v>0</v>
      </c>
      <c r="G626" s="5" t="n">
        <f aca="false">LOOKUP(B626,'WOE &amp; IV'!$B$5:$B$9,'WOE &amp; IV'!$H$5:$H$9)</f>
        <v>0.218255430312074</v>
      </c>
      <c r="H626" s="5" t="n">
        <f aca="false">LOOKUP(C626,'WOE &amp; IV'!$B$14:$B$18,'WOE &amp; IV'!$H$14:$H$18)</f>
        <v>-0.18579367675035</v>
      </c>
      <c r="I626" s="5" t="n">
        <f aca="false">LOOKUP(D626,'WOE &amp; IV'!$B$23:$B$26,'WOE &amp; IV'!$H$23:$H$26)</f>
        <v>0.552846198833581</v>
      </c>
      <c r="J626" s="5" t="n">
        <f aca="false">LOOKUP(E626,'WOE &amp; IV'!$B$31:$B$34,'WOE &amp; IV'!$H$31:$H$34)</f>
        <v>-0.102296734208726</v>
      </c>
      <c r="K626" s="5" t="n">
        <f aca="false">Model!$B$4+Model!$B$5*G626+Model!$B$6*H626+Model!$B$7*I626+Model!$B$8*J626</f>
        <v>-1.71257522515303</v>
      </c>
      <c r="L626" s="6" t="n">
        <f aca="false">IF(F626=1,LN(M626),LN(1-M626))</f>
        <v>-0.165853890768698</v>
      </c>
      <c r="M626" s="6" t="n">
        <f aca="false">1/(1+EXP(-K626))</f>
        <v>0.152829995494673</v>
      </c>
    </row>
    <row r="627" customFormat="false" ht="15" hidden="false" customHeight="false" outlineLevel="0" collapsed="false">
      <c r="A627" s="4" t="n">
        <v>626</v>
      </c>
      <c r="B627" s="4" t="n">
        <v>31.7</v>
      </c>
      <c r="C627" s="4" t="n">
        <v>63</v>
      </c>
      <c r="D627" s="4" t="n">
        <v>1</v>
      </c>
      <c r="E627" s="4" t="n">
        <v>1</v>
      </c>
      <c r="F627" s="4" t="n">
        <v>0</v>
      </c>
      <c r="G627" s="5" t="n">
        <f aca="false">LOOKUP(B627,'WOE &amp; IV'!$B$5:$B$9,'WOE &amp; IV'!$H$5:$H$9)</f>
        <v>0.218255430312074</v>
      </c>
      <c r="H627" s="5" t="n">
        <f aca="false">LOOKUP(C627,'WOE &amp; IV'!$B$14:$B$18,'WOE &amp; IV'!$H$14:$H$18)</f>
        <v>-0.171825195660813</v>
      </c>
      <c r="I627" s="5" t="n">
        <f aca="false">LOOKUP(D627,'WOE &amp; IV'!$B$23:$B$26,'WOE &amp; IV'!$H$23:$H$26)</f>
        <v>-0.479121632008246</v>
      </c>
      <c r="J627" s="5" t="n">
        <f aca="false">LOOKUP(E627,'WOE &amp; IV'!$B$31:$B$34,'WOE &amp; IV'!$H$31:$H$34)</f>
        <v>-0.102296734208726</v>
      </c>
      <c r="K627" s="5" t="n">
        <f aca="false">Model!$B$4+Model!$B$5*G627+Model!$B$6*H627+Model!$B$7*I627+Model!$B$8*J627</f>
        <v>-0.466214423782645</v>
      </c>
      <c r="L627" s="6" t="n">
        <f aca="false">IF(F627=1,LN(M627),LN(1-M627))</f>
        <v>-0.486966902173525</v>
      </c>
      <c r="M627" s="6" t="n">
        <f aca="false">1/(1+EXP(-K627))</f>
        <v>0.385512629195571</v>
      </c>
    </row>
    <row r="628" customFormat="false" ht="15" hidden="false" customHeight="false" outlineLevel="0" collapsed="false">
      <c r="A628" s="4" t="n">
        <v>627</v>
      </c>
      <c r="B628" s="4" t="n">
        <v>34.7</v>
      </c>
      <c r="C628" s="4" t="n">
        <v>229</v>
      </c>
      <c r="D628" s="4" t="n">
        <v>0</v>
      </c>
      <c r="E628" s="4" t="n">
        <v>2</v>
      </c>
      <c r="F628" s="4" t="n">
        <v>0</v>
      </c>
      <c r="G628" s="5" t="n">
        <f aca="false">LOOKUP(B628,'WOE &amp; IV'!$B$5:$B$9,'WOE &amp; IV'!$H$5:$H$9)</f>
        <v>0.218255430312074</v>
      </c>
      <c r="H628" s="5" t="n">
        <f aca="false">LOOKUP(C628,'WOE &amp; IV'!$B$14:$B$18,'WOE &amp; IV'!$H$14:$H$18)</f>
        <v>0.149360747248786</v>
      </c>
      <c r="I628" s="5" t="n">
        <f aca="false">LOOKUP(D628,'WOE &amp; IV'!$B$23:$B$26,'WOE &amp; IV'!$H$23:$H$26)</f>
        <v>0.552846198833581</v>
      </c>
      <c r="J628" s="5" t="n">
        <f aca="false">LOOKUP(E628,'WOE &amp; IV'!$B$31:$B$34,'WOE &amp; IV'!$H$31:$H$34)</f>
        <v>-0.0820085521567092</v>
      </c>
      <c r="K628" s="5" t="n">
        <f aca="false">Model!$B$4+Model!$B$5*G628+Model!$B$6*H628+Model!$B$7*I628+Model!$B$8*J628</f>
        <v>-2.20085534411151</v>
      </c>
      <c r="L628" s="6" t="n">
        <f aca="false">IF(F628=1,LN(M628),LN(1-M628))</f>
        <v>-0.104998031617279</v>
      </c>
      <c r="M628" s="6" t="n">
        <f aca="false">1/(1+EXP(-K628))</f>
        <v>0.0996737052287567</v>
      </c>
    </row>
    <row r="629" customFormat="false" ht="15" hidden="false" customHeight="false" outlineLevel="0" collapsed="false">
      <c r="A629" s="4" t="n">
        <v>628</v>
      </c>
      <c r="B629" s="4" t="n">
        <v>79.1</v>
      </c>
      <c r="C629" s="4" t="n">
        <v>212</v>
      </c>
      <c r="D629" s="4" t="n">
        <v>0</v>
      </c>
      <c r="E629" s="4" t="n">
        <v>1</v>
      </c>
      <c r="F629" s="4" t="n">
        <v>0</v>
      </c>
      <c r="G629" s="5" t="n">
        <f aca="false">LOOKUP(B629,'WOE &amp; IV'!$B$5:$B$9,'WOE &amp; IV'!$H$5:$H$9)</f>
        <v>-0.907531990639555</v>
      </c>
      <c r="H629" s="5" t="n">
        <f aca="false">LOOKUP(C629,'WOE &amp; IV'!$B$14:$B$18,'WOE &amp; IV'!$H$14:$H$18)</f>
        <v>0.149360747248786</v>
      </c>
      <c r="I629" s="5" t="n">
        <f aca="false">LOOKUP(D629,'WOE &amp; IV'!$B$23:$B$26,'WOE &amp; IV'!$H$23:$H$26)</f>
        <v>0.552846198833581</v>
      </c>
      <c r="J629" s="5" t="n">
        <f aca="false">LOOKUP(E629,'WOE &amp; IV'!$B$31:$B$34,'WOE &amp; IV'!$H$31:$H$34)</f>
        <v>-0.102296734208726</v>
      </c>
      <c r="K629" s="5" t="n">
        <f aca="false">Model!$B$4+Model!$B$5*G629+Model!$B$6*H629+Model!$B$7*I629+Model!$B$8*J629</f>
        <v>-0.880791138834718</v>
      </c>
      <c r="L629" s="6" t="n">
        <f aca="false">IF(F629=1,LN(M629),LN(1-M629))</f>
        <v>-0.346744220536505</v>
      </c>
      <c r="M629" s="6" t="n">
        <f aca="false">1/(1+EXP(-K629))</f>
        <v>0.293013862331912</v>
      </c>
    </row>
    <row r="630" customFormat="false" ht="15" hidden="false" customHeight="false" outlineLevel="0" collapsed="false">
      <c r="A630" s="4" t="n">
        <v>629</v>
      </c>
      <c r="B630" s="4" t="n">
        <v>19</v>
      </c>
      <c r="C630" s="4" t="n">
        <v>140</v>
      </c>
      <c r="D630" s="4" t="n">
        <v>0</v>
      </c>
      <c r="E630" s="4" t="n">
        <v>0</v>
      </c>
      <c r="F630" s="4" t="n">
        <v>0</v>
      </c>
      <c r="G630" s="5" t="n">
        <f aca="false">LOOKUP(B630,'WOE &amp; IV'!$B$5:$B$9,'WOE &amp; IV'!$H$5:$H$9)</f>
        <v>0.721515666459208</v>
      </c>
      <c r="H630" s="5" t="n">
        <f aca="false">LOOKUP(C630,'WOE &amp; IV'!$B$14:$B$18,'WOE &amp; IV'!$H$14:$H$18)</f>
        <v>0.149360747248786</v>
      </c>
      <c r="I630" s="5" t="n">
        <f aca="false">LOOKUP(D630,'WOE &amp; IV'!$B$23:$B$26,'WOE &amp; IV'!$H$23:$H$26)</f>
        <v>0.552846198833581</v>
      </c>
      <c r="J630" s="5" t="n">
        <f aca="false">LOOKUP(E630,'WOE &amp; IV'!$B$31:$B$34,'WOE &amp; IV'!$H$31:$H$34)</f>
        <v>0.255618819166126</v>
      </c>
      <c r="K630" s="5" t="n">
        <f aca="false">Model!$B$4+Model!$B$5*G630+Model!$B$6*H630+Model!$B$7*I630+Model!$B$8*J630</f>
        <v>-3.18056706487871</v>
      </c>
      <c r="L630" s="6" t="n">
        <f aca="false">IF(F630=1,LN(M630),LN(1-M630))</f>
        <v>-0.0407215863194826</v>
      </c>
      <c r="M630" s="6" t="n">
        <f aca="false">1/(1+EXP(-K630))</f>
        <v>0.0399036032878291</v>
      </c>
    </row>
    <row r="631" customFormat="false" ht="15" hidden="false" customHeight="false" outlineLevel="0" collapsed="false">
      <c r="A631" s="4" t="n">
        <v>630</v>
      </c>
      <c r="B631" s="4" t="n">
        <v>0</v>
      </c>
      <c r="C631" s="4" t="n">
        <v>164</v>
      </c>
      <c r="D631" s="4" t="n">
        <v>0</v>
      </c>
      <c r="E631" s="4" t="n">
        <v>3</v>
      </c>
      <c r="F631" s="4" t="n">
        <v>0</v>
      </c>
      <c r="G631" s="5" t="n">
        <f aca="false">LOOKUP(B631,'WOE &amp; IV'!$B$5:$B$9,'WOE &amp; IV'!$H$5:$H$9)</f>
        <v>1.45548484153941</v>
      </c>
      <c r="H631" s="5" t="n">
        <f aca="false">LOOKUP(C631,'WOE &amp; IV'!$B$14:$B$18,'WOE &amp; IV'!$H$14:$H$18)</f>
        <v>0.149360747248786</v>
      </c>
      <c r="I631" s="5" t="n">
        <f aca="false">LOOKUP(D631,'WOE &amp; IV'!$B$23:$B$26,'WOE &amp; IV'!$H$23:$H$26)</f>
        <v>0.552846198833581</v>
      </c>
      <c r="J631" s="5" t="n">
        <f aca="false">LOOKUP(E631,'WOE &amp; IV'!$B$31:$B$34,'WOE &amp; IV'!$H$31:$H$34)</f>
        <v>-0.0820085521567092</v>
      </c>
      <c r="K631" s="5" t="n">
        <f aca="false">Model!$B$4+Model!$B$5*G631+Model!$B$6*H631+Model!$B$7*I631+Model!$B$8*J631</f>
        <v>-3.62515384231642</v>
      </c>
      <c r="L631" s="6" t="n">
        <f aca="false">IF(F631=1,LN(M631),LN(1-M631))</f>
        <v>-0.0262962021461002</v>
      </c>
      <c r="M631" s="6" t="n">
        <f aca="false">1/(1+EXP(-K631))</f>
        <v>0.0259534677980422</v>
      </c>
    </row>
    <row r="632" customFormat="false" ht="15" hidden="false" customHeight="false" outlineLevel="0" collapsed="false">
      <c r="A632" s="4" t="n">
        <v>631</v>
      </c>
      <c r="B632" s="4" t="n">
        <v>85.3</v>
      </c>
      <c r="C632" s="4" t="n">
        <v>196</v>
      </c>
      <c r="D632" s="4" t="n">
        <v>0</v>
      </c>
      <c r="E632" s="4" t="n">
        <v>1</v>
      </c>
      <c r="F632" s="4" t="n">
        <v>0</v>
      </c>
      <c r="G632" s="5" t="n">
        <f aca="false">LOOKUP(B632,'WOE &amp; IV'!$B$5:$B$9,'WOE &amp; IV'!$H$5:$H$9)</f>
        <v>-0.907531990639555</v>
      </c>
      <c r="H632" s="5" t="n">
        <f aca="false">LOOKUP(C632,'WOE &amp; IV'!$B$14:$B$18,'WOE &amp; IV'!$H$14:$H$18)</f>
        <v>0.149360747248786</v>
      </c>
      <c r="I632" s="5" t="n">
        <f aca="false">LOOKUP(D632,'WOE &amp; IV'!$B$23:$B$26,'WOE &amp; IV'!$H$23:$H$26)</f>
        <v>0.552846198833581</v>
      </c>
      <c r="J632" s="5" t="n">
        <f aca="false">LOOKUP(E632,'WOE &amp; IV'!$B$31:$B$34,'WOE &amp; IV'!$H$31:$H$34)</f>
        <v>-0.102296734208726</v>
      </c>
      <c r="K632" s="5" t="n">
        <f aca="false">Model!$B$4+Model!$B$5*G632+Model!$B$6*H632+Model!$B$7*I632+Model!$B$8*J632</f>
        <v>-0.880791138834718</v>
      </c>
      <c r="L632" s="6" t="n">
        <f aca="false">IF(F632=1,LN(M632),LN(1-M632))</f>
        <v>-0.346744220536505</v>
      </c>
      <c r="M632" s="6" t="n">
        <f aca="false">1/(1+EXP(-K632))</f>
        <v>0.293013862331912</v>
      </c>
    </row>
    <row r="633" customFormat="false" ht="15" hidden="false" customHeight="false" outlineLevel="0" collapsed="false">
      <c r="A633" s="4" t="n">
        <v>632</v>
      </c>
      <c r="B633" s="4" t="n">
        <v>100</v>
      </c>
      <c r="C633" s="4" t="n">
        <v>139</v>
      </c>
      <c r="D633" s="4" t="n">
        <v>1</v>
      </c>
      <c r="E633" s="4" t="n">
        <v>0</v>
      </c>
      <c r="F633" s="4" t="n">
        <v>1</v>
      </c>
      <c r="G633" s="5" t="n">
        <f aca="false">LOOKUP(B633,'WOE &amp; IV'!$B$5:$B$9,'WOE &amp; IV'!$H$5:$H$9)</f>
        <v>-1.34136085834593</v>
      </c>
      <c r="H633" s="5" t="n">
        <f aca="false">LOOKUP(C633,'WOE &amp; IV'!$B$14:$B$18,'WOE &amp; IV'!$H$14:$H$18)</f>
        <v>0.149360747248786</v>
      </c>
      <c r="I633" s="5" t="n">
        <f aca="false">LOOKUP(D633,'WOE &amp; IV'!$B$23:$B$26,'WOE &amp; IV'!$H$23:$H$26)</f>
        <v>-0.479121632008246</v>
      </c>
      <c r="J633" s="5" t="n">
        <f aca="false">LOOKUP(E633,'WOE &amp; IV'!$B$31:$B$34,'WOE &amp; IV'!$H$31:$H$34)</f>
        <v>0.255618819166126</v>
      </c>
      <c r="K633" s="5" t="n">
        <f aca="false">Model!$B$4+Model!$B$5*G633+Model!$B$6*H633+Model!$B$7*I633+Model!$B$8*J633</f>
        <v>0.459924935004465</v>
      </c>
      <c r="L633" s="6" t="n">
        <f aca="false">IF(F633=1,LN(M633),LN(1-M633))</f>
        <v>-0.489396267231781</v>
      </c>
      <c r="M633" s="6" t="n">
        <f aca="false">1/(1+EXP(-K633))</f>
        <v>0.612996368484828</v>
      </c>
    </row>
    <row r="634" customFormat="false" ht="15" hidden="false" customHeight="false" outlineLevel="0" collapsed="false">
      <c r="A634" s="4" t="n">
        <v>633</v>
      </c>
      <c r="B634" s="4" t="n">
        <v>34.9</v>
      </c>
      <c r="C634" s="4" t="n">
        <v>225</v>
      </c>
      <c r="D634" s="4" t="n">
        <v>0</v>
      </c>
      <c r="E634" s="4" t="n">
        <v>1</v>
      </c>
      <c r="F634" s="4" t="n">
        <v>0</v>
      </c>
      <c r="G634" s="5" t="n">
        <f aca="false">LOOKUP(B634,'WOE &amp; IV'!$B$5:$B$9,'WOE &amp; IV'!$H$5:$H$9)</f>
        <v>0.218255430312074</v>
      </c>
      <c r="H634" s="5" t="n">
        <f aca="false">LOOKUP(C634,'WOE &amp; IV'!$B$14:$B$18,'WOE &amp; IV'!$H$14:$H$18)</f>
        <v>0.149360747248786</v>
      </c>
      <c r="I634" s="5" t="n">
        <f aca="false">LOOKUP(D634,'WOE &amp; IV'!$B$23:$B$26,'WOE &amp; IV'!$H$23:$H$26)</f>
        <v>0.552846198833581</v>
      </c>
      <c r="J634" s="5" t="n">
        <f aca="false">LOOKUP(E634,'WOE &amp; IV'!$B$31:$B$34,'WOE &amp; IV'!$H$31:$H$34)</f>
        <v>-0.102296734208726</v>
      </c>
      <c r="K634" s="5" t="n">
        <f aca="false">Model!$B$4+Model!$B$5*G634+Model!$B$6*H634+Model!$B$7*I634+Model!$B$8*J634</f>
        <v>-2.17679761783423</v>
      </c>
      <c r="L634" s="6" t="n">
        <f aca="false">IF(F634=1,LN(M634),LN(1-M634))</f>
        <v>-0.107422090918936</v>
      </c>
      <c r="M634" s="6" t="n">
        <f aca="false">1/(1+EXP(-K634))</f>
        <v>0.101853506506954</v>
      </c>
    </row>
    <row r="635" customFormat="false" ht="15" hidden="false" customHeight="false" outlineLevel="0" collapsed="false">
      <c r="A635" s="4" t="n">
        <v>634</v>
      </c>
      <c r="B635" s="4" t="n">
        <v>0</v>
      </c>
      <c r="C635" s="4" t="n">
        <v>220</v>
      </c>
      <c r="D635" s="4" t="n">
        <v>0</v>
      </c>
      <c r="E635" s="4" t="n">
        <v>1</v>
      </c>
      <c r="F635" s="4" t="n">
        <v>0</v>
      </c>
      <c r="G635" s="5" t="n">
        <f aca="false">LOOKUP(B635,'WOE &amp; IV'!$B$5:$B$9,'WOE &amp; IV'!$H$5:$H$9)</f>
        <v>1.45548484153941</v>
      </c>
      <c r="H635" s="5" t="n">
        <f aca="false">LOOKUP(C635,'WOE &amp; IV'!$B$14:$B$18,'WOE &amp; IV'!$H$14:$H$18)</f>
        <v>0.149360747248786</v>
      </c>
      <c r="I635" s="5" t="n">
        <f aca="false">LOOKUP(D635,'WOE &amp; IV'!$B$23:$B$26,'WOE &amp; IV'!$H$23:$H$26)</f>
        <v>0.552846198833581</v>
      </c>
      <c r="J635" s="5" t="n">
        <f aca="false">LOOKUP(E635,'WOE &amp; IV'!$B$31:$B$34,'WOE &amp; IV'!$H$31:$H$34)</f>
        <v>-0.102296734208726</v>
      </c>
      <c r="K635" s="5" t="n">
        <f aca="false">Model!$B$4+Model!$B$5*G635+Model!$B$6*H635+Model!$B$7*I635+Model!$B$8*J635</f>
        <v>-3.60109611603914</v>
      </c>
      <c r="L635" s="6" t="n">
        <f aca="false">IF(F635=1,LN(M635),LN(1-M635))</f>
        <v>-0.0269279551643663</v>
      </c>
      <c r="M635" s="6" t="n">
        <f aca="false">1/(1+EXP(-K635))</f>
        <v>0.0265686302988493</v>
      </c>
    </row>
    <row r="636" customFormat="false" ht="15" hidden="false" customHeight="false" outlineLevel="0" collapsed="false">
      <c r="A636" s="4" t="n">
        <v>635</v>
      </c>
      <c r="B636" s="4" t="n">
        <v>37.2</v>
      </c>
      <c r="C636" s="4" t="n">
        <v>360</v>
      </c>
      <c r="D636" s="4" t="n">
        <v>3</v>
      </c>
      <c r="E636" s="4" t="n">
        <v>0</v>
      </c>
      <c r="F636" s="4" t="n">
        <v>0</v>
      </c>
      <c r="G636" s="5" t="n">
        <f aca="false">LOOKUP(B636,'WOE &amp; IV'!$B$5:$B$9,'WOE &amp; IV'!$H$5:$H$9)</f>
        <v>0.218255430312074</v>
      </c>
      <c r="H636" s="5" t="n">
        <f aca="false">LOOKUP(C636,'WOE &amp; IV'!$B$14:$B$18,'WOE &amp; IV'!$H$14:$H$18)</f>
        <v>1.40669467736998</v>
      </c>
      <c r="I636" s="5" t="n">
        <f aca="false">LOOKUP(D636,'WOE &amp; IV'!$B$23:$B$26,'WOE &amp; IV'!$H$23:$H$26)</f>
        <v>-2.32585984024662</v>
      </c>
      <c r="J636" s="5" t="n">
        <f aca="false">LOOKUP(E636,'WOE &amp; IV'!$B$31:$B$34,'WOE &amp; IV'!$H$31:$H$34)</f>
        <v>0.255618819166126</v>
      </c>
      <c r="K636" s="5" t="n">
        <f aca="false">Model!$B$4+Model!$B$5*G636+Model!$B$6*H636+Model!$B$7*I636+Model!$B$8*J636</f>
        <v>-0.812014150705126</v>
      </c>
      <c r="L636" s="6" t="n">
        <f aca="false">IF(F636=1,LN(M636),LN(1-M636))</f>
        <v>-0.367391386942445</v>
      </c>
      <c r="M636" s="6" t="n">
        <f aca="false">1/(1+EXP(-K636))</f>
        <v>0.307461458547615</v>
      </c>
    </row>
    <row r="637" customFormat="false" ht="15" hidden="false" customHeight="false" outlineLevel="0" collapsed="false">
      <c r="A637" s="4" t="n">
        <v>636</v>
      </c>
      <c r="B637" s="4" t="n">
        <v>37.8</v>
      </c>
      <c r="C637" s="4" t="n">
        <v>66</v>
      </c>
      <c r="D637" s="4" t="n">
        <v>1</v>
      </c>
      <c r="E637" s="4" t="n">
        <v>4</v>
      </c>
      <c r="F637" s="4" t="n">
        <v>0</v>
      </c>
      <c r="G637" s="5" t="n">
        <f aca="false">LOOKUP(B637,'WOE &amp; IV'!$B$5:$B$9,'WOE &amp; IV'!$H$5:$H$9)</f>
        <v>0.218255430312074</v>
      </c>
      <c r="H637" s="5" t="n">
        <f aca="false">LOOKUP(C637,'WOE &amp; IV'!$B$14:$B$18,'WOE &amp; IV'!$H$14:$H$18)</f>
        <v>-0.171825195660813</v>
      </c>
      <c r="I637" s="5" t="n">
        <f aca="false">LOOKUP(D637,'WOE &amp; IV'!$B$23:$B$26,'WOE &amp; IV'!$H$23:$H$26)</f>
        <v>-0.479121632008246</v>
      </c>
      <c r="J637" s="5" t="n">
        <f aca="false">LOOKUP(E637,'WOE &amp; IV'!$B$31:$B$34,'WOE &amp; IV'!$H$31:$H$34)</f>
        <v>-0.28220740641837</v>
      </c>
      <c r="K637" s="5" t="n">
        <f aca="false">Model!$B$4+Model!$B$5*G637+Model!$B$6*H637+Model!$B$7*I637+Model!$B$8*J637</f>
        <v>-0.252876348676449</v>
      </c>
      <c r="L637" s="6" t="n">
        <f aca="false">IF(F637=1,LN(M637),LN(1-M637))</f>
        <v>-0.574681104895527</v>
      </c>
      <c r="M637" s="6" t="n">
        <f aca="false">1/(1+EXP(-K637))</f>
        <v>0.437115658750198</v>
      </c>
    </row>
    <row r="638" customFormat="false" ht="15" hidden="false" customHeight="false" outlineLevel="0" collapsed="false">
      <c r="A638" s="4" t="n">
        <v>637</v>
      </c>
      <c r="B638" s="4" t="n">
        <v>40.3</v>
      </c>
      <c r="C638" s="4" t="n">
        <v>67</v>
      </c>
      <c r="D638" s="4" t="n">
        <v>1</v>
      </c>
      <c r="E638" s="4" t="n">
        <v>1</v>
      </c>
      <c r="F638" s="4" t="n">
        <v>1</v>
      </c>
      <c r="G638" s="5" t="n">
        <f aca="false">LOOKUP(B638,'WOE &amp; IV'!$B$5:$B$9,'WOE &amp; IV'!$H$5:$H$9)</f>
        <v>0.218255430312074</v>
      </c>
      <c r="H638" s="5" t="n">
        <f aca="false">LOOKUP(C638,'WOE &amp; IV'!$B$14:$B$18,'WOE &amp; IV'!$H$14:$H$18)</f>
        <v>-0.171825195660813</v>
      </c>
      <c r="I638" s="5" t="n">
        <f aca="false">LOOKUP(D638,'WOE &amp; IV'!$B$23:$B$26,'WOE &amp; IV'!$H$23:$H$26)</f>
        <v>-0.479121632008246</v>
      </c>
      <c r="J638" s="5" t="n">
        <f aca="false">LOOKUP(E638,'WOE &amp; IV'!$B$31:$B$34,'WOE &amp; IV'!$H$31:$H$34)</f>
        <v>-0.102296734208726</v>
      </c>
      <c r="K638" s="5" t="n">
        <f aca="false">Model!$B$4+Model!$B$5*G638+Model!$B$6*H638+Model!$B$7*I638+Model!$B$8*J638</f>
        <v>-0.466214423782645</v>
      </c>
      <c r="L638" s="6" t="n">
        <f aca="false">IF(F638=1,LN(M638),LN(1-M638))</f>
        <v>-0.95318132595617</v>
      </c>
      <c r="M638" s="6" t="n">
        <f aca="false">1/(1+EXP(-K638))</f>
        <v>0.385512629195571</v>
      </c>
    </row>
    <row r="639" customFormat="false" ht="15" hidden="false" customHeight="false" outlineLevel="0" collapsed="false">
      <c r="A639" s="4" t="n">
        <v>638</v>
      </c>
      <c r="B639" s="4" t="n">
        <v>17.2</v>
      </c>
      <c r="C639" s="4" t="n">
        <v>131</v>
      </c>
      <c r="D639" s="4" t="n">
        <v>0</v>
      </c>
      <c r="E639" s="4" t="n">
        <v>1</v>
      </c>
      <c r="F639" s="4" t="n">
        <v>0</v>
      </c>
      <c r="G639" s="5" t="n">
        <f aca="false">LOOKUP(B639,'WOE &amp; IV'!$B$5:$B$9,'WOE &amp; IV'!$H$5:$H$9)</f>
        <v>0.721515666459208</v>
      </c>
      <c r="H639" s="5" t="n">
        <f aca="false">LOOKUP(C639,'WOE &amp; IV'!$B$14:$B$18,'WOE &amp; IV'!$H$14:$H$18)</f>
        <v>0.149360747248786</v>
      </c>
      <c r="I639" s="5" t="n">
        <f aca="false">LOOKUP(D639,'WOE &amp; IV'!$B$23:$B$26,'WOE &amp; IV'!$H$23:$H$26)</f>
        <v>0.552846198833581</v>
      </c>
      <c r="J639" s="5" t="n">
        <f aca="false">LOOKUP(E639,'WOE &amp; IV'!$B$31:$B$34,'WOE &amp; IV'!$H$31:$H$34)</f>
        <v>-0.102296734208726</v>
      </c>
      <c r="K639" s="5" t="n">
        <f aca="false">Model!$B$4+Model!$B$5*G639+Model!$B$6*H639+Model!$B$7*I639+Model!$B$8*J639</f>
        <v>-2.75615080168681</v>
      </c>
      <c r="L639" s="6" t="n">
        <f aca="false">IF(F639=1,LN(M639),LN(1-M639))</f>
        <v>-0.0615990743239161</v>
      </c>
      <c r="M639" s="6" t="n">
        <f aca="false">1/(1+EXP(-K639))</f>
        <v>0.0597402144779439</v>
      </c>
    </row>
    <row r="640" customFormat="false" ht="15" hidden="false" customHeight="false" outlineLevel="0" collapsed="false">
      <c r="A640" s="4" t="n">
        <v>639</v>
      </c>
      <c r="B640" s="4" t="n">
        <v>59.5</v>
      </c>
      <c r="C640" s="4" t="n">
        <v>337</v>
      </c>
      <c r="D640" s="4" t="n">
        <v>1</v>
      </c>
      <c r="E640" s="4" t="n">
        <v>1</v>
      </c>
      <c r="F640" s="4" t="n">
        <v>0</v>
      </c>
      <c r="G640" s="5" t="n">
        <f aca="false">LOOKUP(B640,'WOE &amp; IV'!$B$5:$B$9,'WOE &amp; IV'!$H$5:$H$9)</f>
        <v>0.218255430312074</v>
      </c>
      <c r="H640" s="5" t="n">
        <f aca="false">LOOKUP(C640,'WOE &amp; IV'!$B$14:$B$18,'WOE &amp; IV'!$H$14:$H$18)</f>
        <v>1.40669467736998</v>
      </c>
      <c r="I640" s="5" t="n">
        <f aca="false">LOOKUP(D640,'WOE &amp; IV'!$B$23:$B$26,'WOE &amp; IV'!$H$23:$H$26)</f>
        <v>-0.479121632008246</v>
      </c>
      <c r="J640" s="5" t="n">
        <f aca="false">LOOKUP(E640,'WOE &amp; IV'!$B$31:$B$34,'WOE &amp; IV'!$H$31:$H$34)</f>
        <v>-0.102296734208726</v>
      </c>
      <c r="K640" s="5" t="n">
        <f aca="false">Model!$B$4+Model!$B$5*G640+Model!$B$6*H640+Model!$B$7*I640+Model!$B$8*J640</f>
        <v>-2.65262229991759</v>
      </c>
      <c r="L640" s="6" t="n">
        <f aca="false">IF(F640=1,LN(M640),LN(1-M640))</f>
        <v>-0.068094242460996</v>
      </c>
      <c r="M640" s="6" t="n">
        <f aca="false">1/(1+EXP(-K640))</f>
        <v>0.0658275692802746</v>
      </c>
    </row>
    <row r="641" customFormat="false" ht="15" hidden="false" customHeight="false" outlineLevel="0" collapsed="false">
      <c r="A641" s="4" t="n">
        <v>640</v>
      </c>
      <c r="B641" s="4" t="n">
        <v>58.1</v>
      </c>
      <c r="C641" s="4" t="n">
        <v>237</v>
      </c>
      <c r="D641" s="4" t="n">
        <v>0</v>
      </c>
      <c r="E641" s="4" t="n">
        <v>3</v>
      </c>
      <c r="F641" s="4" t="n">
        <v>0</v>
      </c>
      <c r="G641" s="5" t="n">
        <f aca="false">LOOKUP(B641,'WOE &amp; IV'!$B$5:$B$9,'WOE &amp; IV'!$H$5:$H$9)</f>
        <v>0.218255430312074</v>
      </c>
      <c r="H641" s="5" t="n">
        <f aca="false">LOOKUP(C641,'WOE &amp; IV'!$B$14:$B$18,'WOE &amp; IV'!$H$14:$H$18)</f>
        <v>0.149360747248786</v>
      </c>
      <c r="I641" s="5" t="n">
        <f aca="false">LOOKUP(D641,'WOE &amp; IV'!$B$23:$B$26,'WOE &amp; IV'!$H$23:$H$26)</f>
        <v>0.552846198833581</v>
      </c>
      <c r="J641" s="5" t="n">
        <f aca="false">LOOKUP(E641,'WOE &amp; IV'!$B$31:$B$34,'WOE &amp; IV'!$H$31:$H$34)</f>
        <v>-0.0820085521567092</v>
      </c>
      <c r="K641" s="5" t="n">
        <f aca="false">Model!$B$4+Model!$B$5*G641+Model!$B$6*H641+Model!$B$7*I641+Model!$B$8*J641</f>
        <v>-2.20085534411151</v>
      </c>
      <c r="L641" s="6" t="n">
        <f aca="false">IF(F641=1,LN(M641),LN(1-M641))</f>
        <v>-0.104998031617279</v>
      </c>
      <c r="M641" s="6" t="n">
        <f aca="false">1/(1+EXP(-K641))</f>
        <v>0.0996737052287567</v>
      </c>
    </row>
    <row r="642" customFormat="false" ht="15" hidden="false" customHeight="false" outlineLevel="0" collapsed="false">
      <c r="A642" s="4" t="n">
        <v>641</v>
      </c>
      <c r="B642" s="4" t="n">
        <v>7.6</v>
      </c>
      <c r="C642" s="4" t="n">
        <v>179</v>
      </c>
      <c r="D642" s="4" t="n">
        <v>0</v>
      </c>
      <c r="E642" s="4" t="n">
        <v>1</v>
      </c>
      <c r="F642" s="4" t="n">
        <v>0</v>
      </c>
      <c r="G642" s="5" t="n">
        <f aca="false">LOOKUP(B642,'WOE &amp; IV'!$B$5:$B$9,'WOE &amp; IV'!$H$5:$H$9)</f>
        <v>1.45548484153941</v>
      </c>
      <c r="H642" s="5" t="n">
        <f aca="false">LOOKUP(C642,'WOE &amp; IV'!$B$14:$B$18,'WOE &amp; IV'!$H$14:$H$18)</f>
        <v>0.149360747248786</v>
      </c>
      <c r="I642" s="5" t="n">
        <f aca="false">LOOKUP(D642,'WOE &amp; IV'!$B$23:$B$26,'WOE &amp; IV'!$H$23:$H$26)</f>
        <v>0.552846198833581</v>
      </c>
      <c r="J642" s="5" t="n">
        <f aca="false">LOOKUP(E642,'WOE &amp; IV'!$B$31:$B$34,'WOE &amp; IV'!$H$31:$H$34)</f>
        <v>-0.102296734208726</v>
      </c>
      <c r="K642" s="5" t="n">
        <f aca="false">Model!$B$4+Model!$B$5*G642+Model!$B$6*H642+Model!$B$7*I642+Model!$B$8*J642</f>
        <v>-3.60109611603914</v>
      </c>
      <c r="L642" s="6" t="n">
        <f aca="false">IF(F642=1,LN(M642),LN(1-M642))</f>
        <v>-0.0269279551643663</v>
      </c>
      <c r="M642" s="6" t="n">
        <f aca="false">1/(1+EXP(-K642))</f>
        <v>0.0265686302988493</v>
      </c>
    </row>
    <row r="643" customFormat="false" ht="15" hidden="false" customHeight="false" outlineLevel="0" collapsed="false">
      <c r="A643" s="4" t="n">
        <v>642</v>
      </c>
      <c r="B643" s="4" t="n">
        <v>62.5</v>
      </c>
      <c r="C643" s="4" t="n">
        <v>248</v>
      </c>
      <c r="D643" s="4" t="n">
        <v>0</v>
      </c>
      <c r="E643" s="4" t="n">
        <v>1</v>
      </c>
      <c r="F643" s="4" t="n">
        <v>0</v>
      </c>
      <c r="G643" s="5" t="n">
        <f aca="false">LOOKUP(B643,'WOE &amp; IV'!$B$5:$B$9,'WOE &amp; IV'!$H$5:$H$9)</f>
        <v>-0.907531990639555</v>
      </c>
      <c r="H643" s="5" t="n">
        <f aca="false">LOOKUP(C643,'WOE &amp; IV'!$B$14:$B$18,'WOE &amp; IV'!$H$14:$H$18)</f>
        <v>1.40669467736998</v>
      </c>
      <c r="I643" s="5" t="n">
        <f aca="false">LOOKUP(D643,'WOE &amp; IV'!$B$23:$B$26,'WOE &amp; IV'!$H$23:$H$26)</f>
        <v>0.552846198833581</v>
      </c>
      <c r="J643" s="5" t="n">
        <f aca="false">LOOKUP(E643,'WOE &amp; IV'!$B$31:$B$34,'WOE &amp; IV'!$H$31:$H$34)</f>
        <v>-0.102296734208726</v>
      </c>
      <c r="K643" s="5" t="n">
        <f aca="false">Model!$B$4+Model!$B$5*G643+Model!$B$6*H643+Model!$B$7*I643+Model!$B$8*J643</f>
        <v>-2.62232436544558</v>
      </c>
      <c r="L643" s="6" t="n">
        <f aca="false">IF(F643=1,LN(M643),LN(1-M643))</f>
        <v>-0.0701171555321709</v>
      </c>
      <c r="M643" s="6" t="n">
        <f aca="false">1/(1+EXP(-K643))</f>
        <v>0.0677154087897178</v>
      </c>
    </row>
    <row r="644" customFormat="false" ht="15" hidden="false" customHeight="false" outlineLevel="0" collapsed="false">
      <c r="A644" s="4" t="n">
        <v>643</v>
      </c>
      <c r="B644" s="4" t="n">
        <v>96.3</v>
      </c>
      <c r="C644" s="4" t="n">
        <v>144</v>
      </c>
      <c r="D644" s="4" t="n">
        <v>1</v>
      </c>
      <c r="E644" s="4" t="n">
        <v>0</v>
      </c>
      <c r="F644" s="4" t="n">
        <v>1</v>
      </c>
      <c r="G644" s="5" t="n">
        <f aca="false">LOOKUP(B644,'WOE &amp; IV'!$B$5:$B$9,'WOE &amp; IV'!$H$5:$H$9)</f>
        <v>-1.34136085834593</v>
      </c>
      <c r="H644" s="5" t="n">
        <f aca="false">LOOKUP(C644,'WOE &amp; IV'!$B$14:$B$18,'WOE &amp; IV'!$H$14:$H$18)</f>
        <v>0.149360747248786</v>
      </c>
      <c r="I644" s="5" t="n">
        <f aca="false">LOOKUP(D644,'WOE &amp; IV'!$B$23:$B$26,'WOE &amp; IV'!$H$23:$H$26)</f>
        <v>-0.479121632008246</v>
      </c>
      <c r="J644" s="5" t="n">
        <f aca="false">LOOKUP(E644,'WOE &amp; IV'!$B$31:$B$34,'WOE &amp; IV'!$H$31:$H$34)</f>
        <v>0.255618819166126</v>
      </c>
      <c r="K644" s="5" t="n">
        <f aca="false">Model!$B$4+Model!$B$5*G644+Model!$B$6*H644+Model!$B$7*I644+Model!$B$8*J644</f>
        <v>0.459924935004465</v>
      </c>
      <c r="L644" s="6" t="n">
        <f aca="false">IF(F644=1,LN(M644),LN(1-M644))</f>
        <v>-0.489396267231781</v>
      </c>
      <c r="M644" s="6" t="n">
        <f aca="false">1/(1+EXP(-K644))</f>
        <v>0.612996368484828</v>
      </c>
    </row>
    <row r="645" customFormat="false" ht="15" hidden="false" customHeight="false" outlineLevel="0" collapsed="false">
      <c r="A645" s="4" t="n">
        <v>644</v>
      </c>
      <c r="B645" s="4" t="n">
        <v>49.3</v>
      </c>
      <c r="C645" s="4" t="n">
        <v>79</v>
      </c>
      <c r="D645" s="4" t="n">
        <v>1</v>
      </c>
      <c r="E645" s="4" t="n">
        <v>1</v>
      </c>
      <c r="F645" s="4" t="n">
        <v>1</v>
      </c>
      <c r="G645" s="5" t="n">
        <f aca="false">LOOKUP(B645,'WOE &amp; IV'!$B$5:$B$9,'WOE &amp; IV'!$H$5:$H$9)</f>
        <v>0.218255430312074</v>
      </c>
      <c r="H645" s="5" t="n">
        <f aca="false">LOOKUP(C645,'WOE &amp; IV'!$B$14:$B$18,'WOE &amp; IV'!$H$14:$H$18)</f>
        <v>-0.171825195660813</v>
      </c>
      <c r="I645" s="5" t="n">
        <f aca="false">LOOKUP(D645,'WOE &amp; IV'!$B$23:$B$26,'WOE &amp; IV'!$H$23:$H$26)</f>
        <v>-0.479121632008246</v>
      </c>
      <c r="J645" s="5" t="n">
        <f aca="false">LOOKUP(E645,'WOE &amp; IV'!$B$31:$B$34,'WOE &amp; IV'!$H$31:$H$34)</f>
        <v>-0.102296734208726</v>
      </c>
      <c r="K645" s="5" t="n">
        <f aca="false">Model!$B$4+Model!$B$5*G645+Model!$B$6*H645+Model!$B$7*I645+Model!$B$8*J645</f>
        <v>-0.466214423782645</v>
      </c>
      <c r="L645" s="6" t="n">
        <f aca="false">IF(F645=1,LN(M645),LN(1-M645))</f>
        <v>-0.95318132595617</v>
      </c>
      <c r="M645" s="6" t="n">
        <f aca="false">1/(1+EXP(-K645))</f>
        <v>0.385512629195571</v>
      </c>
    </row>
    <row r="646" customFormat="false" ht="15" hidden="false" customHeight="false" outlineLevel="0" collapsed="false">
      <c r="A646" s="4" t="n">
        <v>645</v>
      </c>
      <c r="B646" s="4" t="n">
        <v>36.6</v>
      </c>
      <c r="C646" s="4" t="n">
        <v>360</v>
      </c>
      <c r="D646" s="4" t="n">
        <v>1</v>
      </c>
      <c r="E646" s="4" t="n">
        <v>1</v>
      </c>
      <c r="F646" s="4" t="n">
        <v>0</v>
      </c>
      <c r="G646" s="5" t="n">
        <f aca="false">LOOKUP(B646,'WOE &amp; IV'!$B$5:$B$9,'WOE &amp; IV'!$H$5:$H$9)</f>
        <v>0.218255430312074</v>
      </c>
      <c r="H646" s="5" t="n">
        <f aca="false">LOOKUP(C646,'WOE &amp; IV'!$B$14:$B$18,'WOE &amp; IV'!$H$14:$H$18)</f>
        <v>1.40669467736998</v>
      </c>
      <c r="I646" s="5" t="n">
        <f aca="false">LOOKUP(D646,'WOE &amp; IV'!$B$23:$B$26,'WOE &amp; IV'!$H$23:$H$26)</f>
        <v>-0.479121632008246</v>
      </c>
      <c r="J646" s="5" t="n">
        <f aca="false">LOOKUP(E646,'WOE &amp; IV'!$B$31:$B$34,'WOE &amp; IV'!$H$31:$H$34)</f>
        <v>-0.102296734208726</v>
      </c>
      <c r="K646" s="5" t="n">
        <f aca="false">Model!$B$4+Model!$B$5*G646+Model!$B$6*H646+Model!$B$7*I646+Model!$B$8*J646</f>
        <v>-2.65262229991759</v>
      </c>
      <c r="L646" s="6" t="n">
        <f aca="false">IF(F646=1,LN(M646),LN(1-M646))</f>
        <v>-0.068094242460996</v>
      </c>
      <c r="M646" s="6" t="n">
        <f aca="false">1/(1+EXP(-K646))</f>
        <v>0.0658275692802746</v>
      </c>
    </row>
    <row r="647" customFormat="false" ht="15" hidden="false" customHeight="false" outlineLevel="0" collapsed="false">
      <c r="A647" s="4" t="n">
        <v>646</v>
      </c>
      <c r="B647" s="4" t="n">
        <v>41.4</v>
      </c>
      <c r="C647" s="4" t="n">
        <v>136</v>
      </c>
      <c r="D647" s="4" t="n">
        <v>1</v>
      </c>
      <c r="E647" s="4" t="n">
        <v>3</v>
      </c>
      <c r="F647" s="4" t="n">
        <v>0</v>
      </c>
      <c r="G647" s="5" t="n">
        <f aca="false">LOOKUP(B647,'WOE &amp; IV'!$B$5:$B$9,'WOE &amp; IV'!$H$5:$H$9)</f>
        <v>0.218255430312074</v>
      </c>
      <c r="H647" s="5" t="n">
        <f aca="false">LOOKUP(C647,'WOE &amp; IV'!$B$14:$B$18,'WOE &amp; IV'!$H$14:$H$18)</f>
        <v>0.149360747248786</v>
      </c>
      <c r="I647" s="5" t="n">
        <f aca="false">LOOKUP(D647,'WOE &amp; IV'!$B$23:$B$26,'WOE &amp; IV'!$H$23:$H$26)</f>
        <v>-0.479121632008246</v>
      </c>
      <c r="J647" s="5" t="n">
        <f aca="false">LOOKUP(E647,'WOE &amp; IV'!$B$31:$B$34,'WOE &amp; IV'!$H$31:$H$34)</f>
        <v>-0.0820085521567092</v>
      </c>
      <c r="K647" s="5" t="n">
        <f aca="false">Model!$B$4+Model!$B$5*G647+Model!$B$6*H647+Model!$B$7*I647+Model!$B$8*J647</f>
        <v>-0.935146799584013</v>
      </c>
      <c r="L647" s="6" t="n">
        <f aca="false">IF(F647=1,LN(M647),LN(1-M647))</f>
        <v>-0.331120971478822</v>
      </c>
      <c r="M647" s="6" t="n">
        <f aca="false">1/(1+EXP(-K647))</f>
        <v>0.281881708045895</v>
      </c>
    </row>
    <row r="648" customFormat="false" ht="15" hidden="false" customHeight="false" outlineLevel="0" collapsed="false">
      <c r="A648" s="4" t="n">
        <v>647</v>
      </c>
      <c r="B648" s="4" t="n">
        <v>60.4</v>
      </c>
      <c r="C648" s="4" t="n">
        <v>217</v>
      </c>
      <c r="D648" s="4" t="n">
        <v>0</v>
      </c>
      <c r="E648" s="4" t="n">
        <v>1</v>
      </c>
      <c r="F648" s="4" t="n">
        <v>0</v>
      </c>
      <c r="G648" s="5" t="n">
        <f aca="false">LOOKUP(B648,'WOE &amp; IV'!$B$5:$B$9,'WOE &amp; IV'!$H$5:$H$9)</f>
        <v>-0.907531990639555</v>
      </c>
      <c r="H648" s="5" t="n">
        <f aca="false">LOOKUP(C648,'WOE &amp; IV'!$B$14:$B$18,'WOE &amp; IV'!$H$14:$H$18)</f>
        <v>0.149360747248786</v>
      </c>
      <c r="I648" s="5" t="n">
        <f aca="false">LOOKUP(D648,'WOE &amp; IV'!$B$23:$B$26,'WOE &amp; IV'!$H$23:$H$26)</f>
        <v>0.552846198833581</v>
      </c>
      <c r="J648" s="5" t="n">
        <f aca="false">LOOKUP(E648,'WOE &amp; IV'!$B$31:$B$34,'WOE &amp; IV'!$H$31:$H$34)</f>
        <v>-0.102296734208726</v>
      </c>
      <c r="K648" s="5" t="n">
        <f aca="false">Model!$B$4+Model!$B$5*G648+Model!$B$6*H648+Model!$B$7*I648+Model!$B$8*J648</f>
        <v>-0.880791138834718</v>
      </c>
      <c r="L648" s="6" t="n">
        <f aca="false">IF(F648=1,LN(M648),LN(1-M648))</f>
        <v>-0.346744220536505</v>
      </c>
      <c r="M648" s="6" t="n">
        <f aca="false">1/(1+EXP(-K648))</f>
        <v>0.293013862331912</v>
      </c>
    </row>
    <row r="649" customFormat="false" ht="15" hidden="false" customHeight="false" outlineLevel="0" collapsed="false">
      <c r="A649" s="4" t="n">
        <v>648</v>
      </c>
      <c r="B649" s="4" t="n">
        <v>1.7</v>
      </c>
      <c r="C649" s="4" t="n">
        <v>6</v>
      </c>
      <c r="D649" s="4" t="n">
        <v>0</v>
      </c>
      <c r="E649" s="4" t="n">
        <v>0</v>
      </c>
      <c r="F649" s="4" t="n">
        <v>0</v>
      </c>
      <c r="G649" s="5" t="n">
        <f aca="false">LOOKUP(B649,'WOE &amp; IV'!$B$5:$B$9,'WOE &amp; IV'!$H$5:$H$9)</f>
        <v>1.45548484153941</v>
      </c>
      <c r="H649" s="5" t="n">
        <f aca="false">LOOKUP(C649,'WOE &amp; IV'!$B$14:$B$18,'WOE &amp; IV'!$H$14:$H$18)</f>
        <v>-0.498509425915863</v>
      </c>
      <c r="I649" s="5" t="n">
        <f aca="false">LOOKUP(D649,'WOE &amp; IV'!$B$23:$B$26,'WOE &amp; IV'!$H$23:$H$26)</f>
        <v>0.552846198833581</v>
      </c>
      <c r="J649" s="5" t="n">
        <f aca="false">LOOKUP(E649,'WOE &amp; IV'!$B$31:$B$34,'WOE &amp; IV'!$H$31:$H$34)</f>
        <v>0.255618819166126</v>
      </c>
      <c r="K649" s="5" t="n">
        <f aca="false">Model!$B$4+Model!$B$5*G649+Model!$B$6*H649+Model!$B$7*I649+Model!$B$8*J649</f>
        <v>-3.12814740238068</v>
      </c>
      <c r="L649" s="6" t="n">
        <f aca="false">IF(F649=1,LN(M649),LN(1-M649))</f>
        <v>-0.0428668117120513</v>
      </c>
      <c r="M649" s="6" t="n">
        <f aca="false">1/(1+EXP(-K649))</f>
        <v>0.04196101885829</v>
      </c>
    </row>
    <row r="650" customFormat="false" ht="15" hidden="false" customHeight="false" outlineLevel="0" collapsed="false">
      <c r="A650" s="4" t="n">
        <v>649</v>
      </c>
      <c r="B650" s="4" t="n">
        <v>49.1</v>
      </c>
      <c r="C650" s="4" t="n">
        <v>8</v>
      </c>
      <c r="D650" s="4" t="n">
        <v>0</v>
      </c>
      <c r="E650" s="4" t="n">
        <v>0</v>
      </c>
      <c r="F650" s="4" t="n">
        <v>0</v>
      </c>
      <c r="G650" s="5" t="n">
        <f aca="false">LOOKUP(B650,'WOE &amp; IV'!$B$5:$B$9,'WOE &amp; IV'!$H$5:$H$9)</f>
        <v>0.218255430312074</v>
      </c>
      <c r="H650" s="5" t="n">
        <f aca="false">LOOKUP(C650,'WOE &amp; IV'!$B$14:$B$18,'WOE &amp; IV'!$H$14:$H$18)</f>
        <v>-0.498509425915863</v>
      </c>
      <c r="I650" s="5" t="n">
        <f aca="false">LOOKUP(D650,'WOE &amp; IV'!$B$23:$B$26,'WOE &amp; IV'!$H$23:$H$26)</f>
        <v>0.552846198833581</v>
      </c>
      <c r="J650" s="5" t="n">
        <f aca="false">LOOKUP(E650,'WOE &amp; IV'!$B$31:$B$34,'WOE &amp; IV'!$H$31:$H$34)</f>
        <v>0.255618819166126</v>
      </c>
      <c r="K650" s="5" t="n">
        <f aca="false">Model!$B$4+Model!$B$5*G650+Model!$B$6*H650+Model!$B$7*I650+Model!$B$8*J650</f>
        <v>-1.70384890417578</v>
      </c>
      <c r="L650" s="6" t="n">
        <f aca="false">IF(F650=1,LN(M650),LN(1-M650))</f>
        <v>-0.16719247392592</v>
      </c>
      <c r="M650" s="6" t="n">
        <f aca="false">1/(1+EXP(-K650))</f>
        <v>0.153963244350878</v>
      </c>
    </row>
    <row r="651" customFormat="false" ht="15" hidden="false" customHeight="false" outlineLevel="0" collapsed="false">
      <c r="A651" s="4" t="n">
        <v>650</v>
      </c>
      <c r="B651" s="4" t="n">
        <v>35.2</v>
      </c>
      <c r="C651" s="4" t="n">
        <v>114</v>
      </c>
      <c r="D651" s="4" t="n">
        <v>0</v>
      </c>
      <c r="E651" s="4" t="n">
        <v>1</v>
      </c>
      <c r="F651" s="4" t="n">
        <v>0</v>
      </c>
      <c r="G651" s="5" t="n">
        <f aca="false">LOOKUP(B651,'WOE &amp; IV'!$B$5:$B$9,'WOE &amp; IV'!$H$5:$H$9)</f>
        <v>0.218255430312074</v>
      </c>
      <c r="H651" s="5" t="n">
        <f aca="false">LOOKUP(C651,'WOE &amp; IV'!$B$14:$B$18,'WOE &amp; IV'!$H$14:$H$18)</f>
        <v>-0.171825195660813</v>
      </c>
      <c r="I651" s="5" t="n">
        <f aca="false">LOOKUP(D651,'WOE &amp; IV'!$B$23:$B$26,'WOE &amp; IV'!$H$23:$H$26)</f>
        <v>0.552846198833581</v>
      </c>
      <c r="J651" s="5" t="n">
        <f aca="false">LOOKUP(E651,'WOE &amp; IV'!$B$31:$B$34,'WOE &amp; IV'!$H$31:$H$34)</f>
        <v>-0.102296734208726</v>
      </c>
      <c r="K651" s="5" t="n">
        <f aca="false">Model!$B$4+Model!$B$5*G651+Model!$B$6*H651+Model!$B$7*I651+Model!$B$8*J651</f>
        <v>-1.73192296831015</v>
      </c>
      <c r="L651" s="6" t="n">
        <f aca="false">IF(F651=1,LN(M651),LN(1-M651))</f>
        <v>-0.162921100069835</v>
      </c>
      <c r="M651" s="6" t="n">
        <f aca="false">1/(1+EXP(-K651))</f>
        <v>0.150341776255468</v>
      </c>
    </row>
    <row r="652" customFormat="false" ht="15" hidden="false" customHeight="false" outlineLevel="0" collapsed="false">
      <c r="A652" s="4" t="n">
        <v>651</v>
      </c>
      <c r="B652" s="4" t="n">
        <v>91.2</v>
      </c>
      <c r="C652" s="4" t="n">
        <v>45</v>
      </c>
      <c r="D652" s="4" t="n">
        <v>2</v>
      </c>
      <c r="E652" s="4" t="n">
        <v>1</v>
      </c>
      <c r="F652" s="4" t="n">
        <v>1</v>
      </c>
      <c r="G652" s="5" t="n">
        <f aca="false">LOOKUP(B652,'WOE &amp; IV'!$B$5:$B$9,'WOE &amp; IV'!$H$5:$H$9)</f>
        <v>-1.34136085834593</v>
      </c>
      <c r="H652" s="5" t="n">
        <f aca="false">LOOKUP(C652,'WOE &amp; IV'!$B$14:$B$18,'WOE &amp; IV'!$H$14:$H$18)</f>
        <v>-0.18579367675035</v>
      </c>
      <c r="I652" s="5" t="n">
        <f aca="false">LOOKUP(D652,'WOE &amp; IV'!$B$23:$B$26,'WOE &amp; IV'!$H$23:$H$26)</f>
        <v>-1.2525653595628</v>
      </c>
      <c r="J652" s="5" t="n">
        <f aca="false">LOOKUP(E652,'WOE &amp; IV'!$B$31:$B$34,'WOE &amp; IV'!$H$31:$H$34)</f>
        <v>-0.102296734208726</v>
      </c>
      <c r="K652" s="5" t="n">
        <f aca="false">Model!$B$4+Model!$B$5*G652+Model!$B$6*H652+Model!$B$7*I652+Model!$B$8*J652</f>
        <v>2.29719232272323</v>
      </c>
      <c r="L652" s="6" t="n">
        <f aca="false">IF(F652=1,LN(M652),LN(1-M652))</f>
        <v>-0.0958016351503988</v>
      </c>
      <c r="M652" s="6" t="n">
        <f aca="false">1/(1+EXP(-K652))</f>
        <v>0.908644241271203</v>
      </c>
    </row>
    <row r="653" customFormat="false" ht="15" hidden="false" customHeight="false" outlineLevel="0" collapsed="false">
      <c r="A653" s="4" t="n">
        <v>652</v>
      </c>
      <c r="B653" s="4" t="n">
        <v>40.6</v>
      </c>
      <c r="C653" s="4" t="n">
        <v>122</v>
      </c>
      <c r="D653" s="4" t="n">
        <v>0</v>
      </c>
      <c r="E653" s="4" t="n">
        <v>1</v>
      </c>
      <c r="F653" s="4" t="n">
        <v>0</v>
      </c>
      <c r="G653" s="5" t="n">
        <f aca="false">LOOKUP(B653,'WOE &amp; IV'!$B$5:$B$9,'WOE &amp; IV'!$H$5:$H$9)</f>
        <v>0.218255430312074</v>
      </c>
      <c r="H653" s="5" t="n">
        <f aca="false">LOOKUP(C653,'WOE &amp; IV'!$B$14:$B$18,'WOE &amp; IV'!$H$14:$H$18)</f>
        <v>0.149360747248786</v>
      </c>
      <c r="I653" s="5" t="n">
        <f aca="false">LOOKUP(D653,'WOE &amp; IV'!$B$23:$B$26,'WOE &amp; IV'!$H$23:$H$26)</f>
        <v>0.552846198833581</v>
      </c>
      <c r="J653" s="5" t="n">
        <f aca="false">LOOKUP(E653,'WOE &amp; IV'!$B$31:$B$34,'WOE &amp; IV'!$H$31:$H$34)</f>
        <v>-0.102296734208726</v>
      </c>
      <c r="K653" s="5" t="n">
        <f aca="false">Model!$B$4+Model!$B$5*G653+Model!$B$6*H653+Model!$B$7*I653+Model!$B$8*J653</f>
        <v>-2.17679761783423</v>
      </c>
      <c r="L653" s="6" t="n">
        <f aca="false">IF(F653=1,LN(M653),LN(1-M653))</f>
        <v>-0.107422090918936</v>
      </c>
      <c r="M653" s="6" t="n">
        <f aca="false">1/(1+EXP(-K653))</f>
        <v>0.101853506506954</v>
      </c>
    </row>
    <row r="654" customFormat="false" ht="15" hidden="false" customHeight="false" outlineLevel="0" collapsed="false">
      <c r="A654" s="4" t="n">
        <v>653</v>
      </c>
      <c r="B654" s="4" t="n">
        <v>86.7</v>
      </c>
      <c r="C654" s="4" t="n">
        <v>67</v>
      </c>
      <c r="D654" s="4" t="n">
        <v>0</v>
      </c>
      <c r="E654" s="4" t="n">
        <v>0</v>
      </c>
      <c r="F654" s="4" t="n">
        <v>0</v>
      </c>
      <c r="G654" s="5" t="n">
        <f aca="false">LOOKUP(B654,'WOE &amp; IV'!$B$5:$B$9,'WOE &amp; IV'!$H$5:$H$9)</f>
        <v>-0.907531990639555</v>
      </c>
      <c r="H654" s="5" t="n">
        <f aca="false">LOOKUP(C654,'WOE &amp; IV'!$B$14:$B$18,'WOE &amp; IV'!$H$14:$H$18)</f>
        <v>-0.171825195660813</v>
      </c>
      <c r="I654" s="5" t="n">
        <f aca="false">LOOKUP(D654,'WOE &amp; IV'!$B$23:$B$26,'WOE &amp; IV'!$H$23:$H$26)</f>
        <v>0.552846198833581</v>
      </c>
      <c r="J654" s="5" t="n">
        <f aca="false">LOOKUP(E654,'WOE &amp; IV'!$B$31:$B$34,'WOE &amp; IV'!$H$31:$H$34)</f>
        <v>0.255618819166126</v>
      </c>
      <c r="K654" s="5" t="n">
        <f aca="false">Model!$B$4+Model!$B$5*G654+Model!$B$6*H654+Model!$B$7*I654+Model!$B$8*J654</f>
        <v>-0.860332752502532</v>
      </c>
      <c r="L654" s="6" t="n">
        <f aca="false">IF(F654=1,LN(M654),LN(1-M654))</f>
        <v>-0.352782285615836</v>
      </c>
      <c r="M654" s="6" t="n">
        <f aca="false">1/(1+EXP(-K654))</f>
        <v>0.297269828809644</v>
      </c>
    </row>
    <row r="655" customFormat="false" ht="15" hidden="false" customHeight="false" outlineLevel="0" collapsed="false">
      <c r="A655" s="4" t="n">
        <v>654</v>
      </c>
      <c r="B655" s="4" t="n">
        <v>17.4</v>
      </c>
      <c r="C655" s="4" t="n">
        <v>360</v>
      </c>
      <c r="D655" s="4" t="n">
        <v>2</v>
      </c>
      <c r="E655" s="4" t="n">
        <v>1</v>
      </c>
      <c r="F655" s="4" t="n">
        <v>0</v>
      </c>
      <c r="G655" s="5" t="n">
        <f aca="false">LOOKUP(B655,'WOE &amp; IV'!$B$5:$B$9,'WOE &amp; IV'!$H$5:$H$9)</f>
        <v>0.721515666459208</v>
      </c>
      <c r="H655" s="5" t="n">
        <f aca="false">LOOKUP(C655,'WOE &amp; IV'!$B$14:$B$18,'WOE &amp; IV'!$H$14:$H$18)</f>
        <v>1.40669467736998</v>
      </c>
      <c r="I655" s="5" t="n">
        <f aca="false">LOOKUP(D655,'WOE &amp; IV'!$B$23:$B$26,'WOE &amp; IV'!$H$23:$H$26)</f>
        <v>-1.2525653595628</v>
      </c>
      <c r="J655" s="5" t="n">
        <f aca="false">LOOKUP(E655,'WOE &amp; IV'!$B$31:$B$34,'WOE &amp; IV'!$H$31:$H$34)</f>
        <v>-0.102296734208726</v>
      </c>
      <c r="K655" s="5" t="n">
        <f aca="false">Model!$B$4+Model!$B$5*G655+Model!$B$6*H655+Model!$B$7*I655+Model!$B$8*J655</f>
        <v>-2.28334675192451</v>
      </c>
      <c r="L655" s="6" t="n">
        <f aca="false">IF(F655=1,LN(M655),LN(1-M655))</f>
        <v>-0.0970744943413313</v>
      </c>
      <c r="M655" s="6" t="n">
        <f aca="false">1/(1+EXP(-K655))</f>
        <v>0.0925115991354892</v>
      </c>
    </row>
    <row r="656" customFormat="false" ht="15" hidden="false" customHeight="false" outlineLevel="0" collapsed="false">
      <c r="A656" s="4" t="n">
        <v>655</v>
      </c>
      <c r="B656" s="4" t="n">
        <v>59.7</v>
      </c>
      <c r="C656" s="4" t="n">
        <v>205</v>
      </c>
      <c r="D656" s="4" t="n">
        <v>1</v>
      </c>
      <c r="E656" s="4" t="n">
        <v>1</v>
      </c>
      <c r="F656" s="4" t="n">
        <v>0</v>
      </c>
      <c r="G656" s="5" t="n">
        <f aca="false">LOOKUP(B656,'WOE &amp; IV'!$B$5:$B$9,'WOE &amp; IV'!$H$5:$H$9)</f>
        <v>0.218255430312074</v>
      </c>
      <c r="H656" s="5" t="n">
        <f aca="false">LOOKUP(C656,'WOE &amp; IV'!$B$14:$B$18,'WOE &amp; IV'!$H$14:$H$18)</f>
        <v>0.149360747248786</v>
      </c>
      <c r="I656" s="5" t="n">
        <f aca="false">LOOKUP(D656,'WOE &amp; IV'!$B$23:$B$26,'WOE &amp; IV'!$H$23:$H$26)</f>
        <v>-0.479121632008246</v>
      </c>
      <c r="J656" s="5" t="n">
        <f aca="false">LOOKUP(E656,'WOE &amp; IV'!$B$31:$B$34,'WOE &amp; IV'!$H$31:$H$34)</f>
        <v>-0.102296734208726</v>
      </c>
      <c r="K656" s="5" t="n">
        <f aca="false">Model!$B$4+Model!$B$5*G656+Model!$B$6*H656+Model!$B$7*I656+Model!$B$8*J656</f>
        <v>-0.911089073306731</v>
      </c>
      <c r="L656" s="6" t="n">
        <f aca="false">IF(F656=1,LN(M656),LN(1-M656))</f>
        <v>-0.33796118777764</v>
      </c>
      <c r="M656" s="6" t="n">
        <f aca="false">1/(1+EXP(-K656))</f>
        <v>0.286777030870436</v>
      </c>
    </row>
    <row r="657" customFormat="false" ht="15" hidden="false" customHeight="false" outlineLevel="0" collapsed="false">
      <c r="A657" s="4" t="n">
        <v>656</v>
      </c>
      <c r="B657" s="4" t="n">
        <v>53</v>
      </c>
      <c r="C657" s="4" t="n">
        <v>264</v>
      </c>
      <c r="D657" s="4" t="n">
        <v>2</v>
      </c>
      <c r="E657" s="4" t="n">
        <v>1</v>
      </c>
      <c r="F657" s="4" t="n">
        <v>0</v>
      </c>
      <c r="G657" s="5" t="n">
        <f aca="false">LOOKUP(B657,'WOE &amp; IV'!$B$5:$B$9,'WOE &amp; IV'!$H$5:$H$9)</f>
        <v>0.218255430312074</v>
      </c>
      <c r="H657" s="5" t="n">
        <f aca="false">LOOKUP(C657,'WOE &amp; IV'!$B$14:$B$18,'WOE &amp; IV'!$H$14:$H$18)</f>
        <v>1.40669467736998</v>
      </c>
      <c r="I657" s="5" t="n">
        <f aca="false">LOOKUP(D657,'WOE &amp; IV'!$B$23:$B$26,'WOE &amp; IV'!$H$23:$H$26)</f>
        <v>-1.2525653595628</v>
      </c>
      <c r="J657" s="5" t="n">
        <f aca="false">LOOKUP(E657,'WOE &amp; IV'!$B$31:$B$34,'WOE &amp; IV'!$H$31:$H$34)</f>
        <v>-0.102296734208726</v>
      </c>
      <c r="K657" s="5" t="n">
        <f aca="false">Model!$B$4+Model!$B$5*G657+Model!$B$6*H657+Model!$B$7*I657+Model!$B$8*J657</f>
        <v>-1.70399356807193</v>
      </c>
      <c r="L657" s="6" t="n">
        <f aca="false">IF(F657=1,LN(M657),LN(1-M657))</f>
        <v>-0.167170202366085</v>
      </c>
      <c r="M657" s="6" t="n">
        <f aca="false">1/(1+EXP(-K657))</f>
        <v>0.153944401582824</v>
      </c>
    </row>
    <row r="658" customFormat="false" ht="15" hidden="false" customHeight="false" outlineLevel="0" collapsed="false">
      <c r="A658" s="4" t="n">
        <v>657</v>
      </c>
      <c r="B658" s="4" t="n">
        <v>23.3</v>
      </c>
      <c r="C658" s="4" t="n">
        <v>10</v>
      </c>
      <c r="D658" s="4" t="n">
        <v>0</v>
      </c>
      <c r="E658" s="4" t="n">
        <v>0</v>
      </c>
      <c r="F658" s="4" t="n">
        <v>0</v>
      </c>
      <c r="G658" s="5" t="n">
        <f aca="false">LOOKUP(B658,'WOE &amp; IV'!$B$5:$B$9,'WOE &amp; IV'!$H$5:$H$9)</f>
        <v>0.721515666459208</v>
      </c>
      <c r="H658" s="5" t="n">
        <f aca="false">LOOKUP(C658,'WOE &amp; IV'!$B$14:$B$18,'WOE &amp; IV'!$H$14:$H$18)</f>
        <v>-0.498509425915863</v>
      </c>
      <c r="I658" s="5" t="n">
        <f aca="false">LOOKUP(D658,'WOE &amp; IV'!$B$23:$B$26,'WOE &amp; IV'!$H$23:$H$26)</f>
        <v>0.552846198833581</v>
      </c>
      <c r="J658" s="5" t="n">
        <f aca="false">LOOKUP(E658,'WOE &amp; IV'!$B$31:$B$34,'WOE &amp; IV'!$H$31:$H$34)</f>
        <v>0.255618819166126</v>
      </c>
      <c r="K658" s="5" t="n">
        <f aca="false">Model!$B$4+Model!$B$5*G658+Model!$B$6*H658+Model!$B$7*I658+Model!$B$8*J658</f>
        <v>-2.28320208802836</v>
      </c>
      <c r="L658" s="6" t="n">
        <f aca="false">IF(F658=1,LN(M658),LN(1-M658))</f>
        <v>-0.0970878783082075</v>
      </c>
      <c r="M658" s="6" t="n">
        <f aca="false">1/(1+EXP(-K658))</f>
        <v>0.0925237448489079</v>
      </c>
    </row>
    <row r="659" customFormat="false" ht="15" hidden="false" customHeight="false" outlineLevel="0" collapsed="false">
      <c r="A659" s="4" t="n">
        <v>658</v>
      </c>
      <c r="B659" s="4" t="n">
        <v>49.4</v>
      </c>
      <c r="C659" s="4" t="n">
        <v>177</v>
      </c>
      <c r="D659" s="4" t="n">
        <v>0</v>
      </c>
      <c r="E659" s="4" t="n">
        <v>0</v>
      </c>
      <c r="F659" s="4" t="n">
        <v>0</v>
      </c>
      <c r="G659" s="5" t="n">
        <f aca="false">LOOKUP(B659,'WOE &amp; IV'!$B$5:$B$9,'WOE &amp; IV'!$H$5:$H$9)</f>
        <v>0.218255430312074</v>
      </c>
      <c r="H659" s="5" t="n">
        <f aca="false">LOOKUP(C659,'WOE &amp; IV'!$B$14:$B$18,'WOE &amp; IV'!$H$14:$H$18)</f>
        <v>0.149360747248786</v>
      </c>
      <c r="I659" s="5" t="n">
        <f aca="false">LOOKUP(D659,'WOE &amp; IV'!$B$23:$B$26,'WOE &amp; IV'!$H$23:$H$26)</f>
        <v>0.552846198833581</v>
      </c>
      <c r="J659" s="5" t="n">
        <f aca="false">LOOKUP(E659,'WOE &amp; IV'!$B$31:$B$34,'WOE &amp; IV'!$H$31:$H$34)</f>
        <v>0.255618819166126</v>
      </c>
      <c r="K659" s="5" t="n">
        <f aca="false">Model!$B$4+Model!$B$5*G659+Model!$B$6*H659+Model!$B$7*I659+Model!$B$8*J659</f>
        <v>-2.60121388102613</v>
      </c>
      <c r="L659" s="6" t="n">
        <f aca="false">IF(F659=1,LN(M659),LN(1-M659))</f>
        <v>-0.0715608135507159</v>
      </c>
      <c r="M659" s="6" t="n">
        <f aca="false">1/(1+EXP(-K659))</f>
        <v>0.0690603378729707</v>
      </c>
    </row>
    <row r="660" customFormat="false" ht="15" hidden="false" customHeight="false" outlineLevel="0" collapsed="false">
      <c r="A660" s="4" t="n">
        <v>659</v>
      </c>
      <c r="B660" s="4" t="n">
        <v>75.3</v>
      </c>
      <c r="C660" s="4" t="n">
        <v>87</v>
      </c>
      <c r="D660" s="4" t="n">
        <v>0</v>
      </c>
      <c r="E660" s="4" t="n">
        <v>1</v>
      </c>
      <c r="F660" s="4" t="n">
        <v>1</v>
      </c>
      <c r="G660" s="5" t="n">
        <f aca="false">LOOKUP(B660,'WOE &amp; IV'!$B$5:$B$9,'WOE &amp; IV'!$H$5:$H$9)</f>
        <v>-0.907531990639555</v>
      </c>
      <c r="H660" s="5" t="n">
        <f aca="false">LOOKUP(C660,'WOE &amp; IV'!$B$14:$B$18,'WOE &amp; IV'!$H$14:$H$18)</f>
        <v>-0.171825195660813</v>
      </c>
      <c r="I660" s="5" t="n">
        <f aca="false">LOOKUP(D660,'WOE &amp; IV'!$B$23:$B$26,'WOE &amp; IV'!$H$23:$H$26)</f>
        <v>0.552846198833581</v>
      </c>
      <c r="J660" s="5" t="n">
        <f aca="false">LOOKUP(E660,'WOE &amp; IV'!$B$31:$B$34,'WOE &amp; IV'!$H$31:$H$34)</f>
        <v>-0.102296734208726</v>
      </c>
      <c r="K660" s="5" t="n">
        <f aca="false">Model!$B$4+Model!$B$5*G660+Model!$B$6*H660+Model!$B$7*I660+Model!$B$8*J660</f>
        <v>-0.435916489310632</v>
      </c>
      <c r="L660" s="6" t="n">
        <f aca="false">IF(F660=1,LN(M660),LN(1-M660))</f>
        <v>-0.934672605328918</v>
      </c>
      <c r="M660" s="6" t="n">
        <f aca="false">1/(1+EXP(-K660))</f>
        <v>0.392714417094236</v>
      </c>
    </row>
    <row r="661" customFormat="false" ht="15" hidden="false" customHeight="false" outlineLevel="0" collapsed="false">
      <c r="A661" s="4" t="n">
        <v>660</v>
      </c>
      <c r="B661" s="4" t="n">
        <v>36.9</v>
      </c>
      <c r="C661" s="4" t="n">
        <v>267</v>
      </c>
      <c r="D661" s="4" t="n">
        <v>1</v>
      </c>
      <c r="E661" s="4" t="n">
        <v>1</v>
      </c>
      <c r="F661" s="4" t="n">
        <v>0</v>
      </c>
      <c r="G661" s="5" t="n">
        <f aca="false">LOOKUP(B661,'WOE &amp; IV'!$B$5:$B$9,'WOE &amp; IV'!$H$5:$H$9)</f>
        <v>0.218255430312074</v>
      </c>
      <c r="H661" s="5" t="n">
        <f aca="false">LOOKUP(C661,'WOE &amp; IV'!$B$14:$B$18,'WOE &amp; IV'!$H$14:$H$18)</f>
        <v>1.40669467736998</v>
      </c>
      <c r="I661" s="5" t="n">
        <f aca="false">LOOKUP(D661,'WOE &amp; IV'!$B$23:$B$26,'WOE &amp; IV'!$H$23:$H$26)</f>
        <v>-0.479121632008246</v>
      </c>
      <c r="J661" s="5" t="n">
        <f aca="false">LOOKUP(E661,'WOE &amp; IV'!$B$31:$B$34,'WOE &amp; IV'!$H$31:$H$34)</f>
        <v>-0.102296734208726</v>
      </c>
      <c r="K661" s="5" t="n">
        <f aca="false">Model!$B$4+Model!$B$5*G661+Model!$B$6*H661+Model!$B$7*I661+Model!$B$8*J661</f>
        <v>-2.65262229991759</v>
      </c>
      <c r="L661" s="6" t="n">
        <f aca="false">IF(F661=1,LN(M661),LN(1-M661))</f>
        <v>-0.068094242460996</v>
      </c>
      <c r="M661" s="6" t="n">
        <f aca="false">1/(1+EXP(-K661))</f>
        <v>0.0658275692802746</v>
      </c>
    </row>
    <row r="662" customFormat="false" ht="15" hidden="false" customHeight="false" outlineLevel="0" collapsed="false">
      <c r="A662" s="4" t="n">
        <v>661</v>
      </c>
      <c r="B662" s="4" t="n">
        <v>2.7</v>
      </c>
      <c r="C662" s="4" t="n">
        <v>159</v>
      </c>
      <c r="D662" s="4" t="n">
        <v>2</v>
      </c>
      <c r="E662" s="4" t="n">
        <v>1</v>
      </c>
      <c r="F662" s="4" t="n">
        <v>0</v>
      </c>
      <c r="G662" s="5" t="n">
        <f aca="false">LOOKUP(B662,'WOE &amp; IV'!$B$5:$B$9,'WOE &amp; IV'!$H$5:$H$9)</f>
        <v>1.45548484153941</v>
      </c>
      <c r="H662" s="5" t="n">
        <f aca="false">LOOKUP(C662,'WOE &amp; IV'!$B$14:$B$18,'WOE &amp; IV'!$H$14:$H$18)</f>
        <v>0.149360747248786</v>
      </c>
      <c r="I662" s="5" t="n">
        <f aca="false">LOOKUP(D662,'WOE &amp; IV'!$B$23:$B$26,'WOE &amp; IV'!$H$23:$H$26)</f>
        <v>-1.2525653595628</v>
      </c>
      <c r="J662" s="5" t="n">
        <f aca="false">LOOKUP(E662,'WOE &amp; IV'!$B$31:$B$34,'WOE &amp; IV'!$H$31:$H$34)</f>
        <v>-0.102296734208726</v>
      </c>
      <c r="K662" s="5" t="n">
        <f aca="false">Model!$B$4+Model!$B$5*G662+Model!$B$6*H662+Model!$B$7*I662+Model!$B$8*J662</f>
        <v>-1.38675883966598</v>
      </c>
      <c r="L662" s="6" t="n">
        <f aca="false">IF(F662=1,LN(M662),LN(1-M662))</f>
        <v>-0.223050672862615</v>
      </c>
      <c r="M662" s="6" t="n">
        <f aca="false">1/(1+EXP(-K662))</f>
        <v>0.199925693788054</v>
      </c>
    </row>
    <row r="663" customFormat="false" ht="15" hidden="false" customHeight="false" outlineLevel="0" collapsed="false">
      <c r="A663" s="4" t="n">
        <v>662</v>
      </c>
      <c r="B663" s="4" t="n">
        <v>44.6</v>
      </c>
      <c r="C663" s="4" t="n">
        <v>97</v>
      </c>
      <c r="D663" s="4" t="n">
        <v>0</v>
      </c>
      <c r="E663" s="4" t="n">
        <v>2</v>
      </c>
      <c r="F663" s="4" t="n">
        <v>0</v>
      </c>
      <c r="G663" s="5" t="n">
        <f aca="false">LOOKUP(B663,'WOE &amp; IV'!$B$5:$B$9,'WOE &amp; IV'!$H$5:$H$9)</f>
        <v>0.218255430312074</v>
      </c>
      <c r="H663" s="5" t="n">
        <f aca="false">LOOKUP(C663,'WOE &amp; IV'!$B$14:$B$18,'WOE &amp; IV'!$H$14:$H$18)</f>
        <v>-0.171825195660813</v>
      </c>
      <c r="I663" s="5" t="n">
        <f aca="false">LOOKUP(D663,'WOE &amp; IV'!$B$23:$B$26,'WOE &amp; IV'!$H$23:$H$26)</f>
        <v>0.552846198833581</v>
      </c>
      <c r="J663" s="5" t="n">
        <f aca="false">LOOKUP(E663,'WOE &amp; IV'!$B$31:$B$34,'WOE &amp; IV'!$H$31:$H$34)</f>
        <v>-0.0820085521567092</v>
      </c>
      <c r="K663" s="5" t="n">
        <f aca="false">Model!$B$4+Model!$B$5*G663+Model!$B$6*H663+Model!$B$7*I663+Model!$B$8*J663</f>
        <v>-1.75598069458743</v>
      </c>
      <c r="L663" s="6" t="n">
        <f aca="false">IF(F663=1,LN(M663),LN(1-M663))</f>
        <v>-0.159340977938033</v>
      </c>
      <c r="M663" s="6" t="n">
        <f aca="false">1/(1+EXP(-K663))</f>
        <v>0.147294444388917</v>
      </c>
    </row>
    <row r="664" customFormat="false" ht="15" hidden="false" customHeight="false" outlineLevel="0" collapsed="false">
      <c r="A664" s="4" t="n">
        <v>663</v>
      </c>
      <c r="B664" s="4" t="n">
        <v>22.4</v>
      </c>
      <c r="C664" s="4" t="n">
        <v>33</v>
      </c>
      <c r="D664" s="4" t="n">
        <v>1</v>
      </c>
      <c r="E664" s="4" t="n">
        <v>0</v>
      </c>
      <c r="F664" s="4" t="n">
        <v>0</v>
      </c>
      <c r="G664" s="5" t="n">
        <f aca="false">LOOKUP(B664,'WOE &amp; IV'!$B$5:$B$9,'WOE &amp; IV'!$H$5:$H$9)</f>
        <v>0.721515666459208</v>
      </c>
      <c r="H664" s="5" t="n">
        <f aca="false">LOOKUP(C664,'WOE &amp; IV'!$B$14:$B$18,'WOE &amp; IV'!$H$14:$H$18)</f>
        <v>-0.18579367675035</v>
      </c>
      <c r="I664" s="5" t="n">
        <f aca="false">LOOKUP(D664,'WOE &amp; IV'!$B$23:$B$26,'WOE &amp; IV'!$H$23:$H$26)</f>
        <v>-0.479121632008246</v>
      </c>
      <c r="J664" s="5" t="n">
        <f aca="false">LOOKUP(E664,'WOE &amp; IV'!$B$31:$B$34,'WOE &amp; IV'!$H$31:$H$34)</f>
        <v>0.255618819166126</v>
      </c>
      <c r="K664" s="5" t="n">
        <f aca="false">Model!$B$4+Model!$B$5*G664+Model!$B$6*H664+Model!$B$7*I664+Model!$B$8*J664</f>
        <v>-1.45063612767001</v>
      </c>
      <c r="L664" s="6" t="n">
        <f aca="false">IF(F664=1,LN(M664),LN(1-M664))</f>
        <v>-0.21060213055084</v>
      </c>
      <c r="M664" s="6" t="n">
        <f aca="false">1/(1+EXP(-K664))</f>
        <v>0.189903684654631</v>
      </c>
    </row>
    <row r="665" customFormat="false" ht="15" hidden="false" customHeight="false" outlineLevel="0" collapsed="false">
      <c r="A665" s="4" t="n">
        <v>664</v>
      </c>
      <c r="B665" s="4" t="n">
        <v>36.4</v>
      </c>
      <c r="C665" s="4" t="n">
        <v>112</v>
      </c>
      <c r="D665" s="4" t="n">
        <v>0</v>
      </c>
      <c r="E665" s="4" t="n">
        <v>3</v>
      </c>
      <c r="F665" s="4" t="n">
        <v>0</v>
      </c>
      <c r="G665" s="5" t="n">
        <f aca="false">LOOKUP(B665,'WOE &amp; IV'!$B$5:$B$9,'WOE &amp; IV'!$H$5:$H$9)</f>
        <v>0.218255430312074</v>
      </c>
      <c r="H665" s="5" t="n">
        <f aca="false">LOOKUP(C665,'WOE &amp; IV'!$B$14:$B$18,'WOE &amp; IV'!$H$14:$H$18)</f>
        <v>-0.171825195660813</v>
      </c>
      <c r="I665" s="5" t="n">
        <f aca="false">LOOKUP(D665,'WOE &amp; IV'!$B$23:$B$26,'WOE &amp; IV'!$H$23:$H$26)</f>
        <v>0.552846198833581</v>
      </c>
      <c r="J665" s="5" t="n">
        <f aca="false">LOOKUP(E665,'WOE &amp; IV'!$B$31:$B$34,'WOE &amp; IV'!$H$31:$H$34)</f>
        <v>-0.0820085521567092</v>
      </c>
      <c r="K665" s="5" t="n">
        <f aca="false">Model!$B$4+Model!$B$5*G665+Model!$B$6*H665+Model!$B$7*I665+Model!$B$8*J665</f>
        <v>-1.75598069458743</v>
      </c>
      <c r="L665" s="6" t="n">
        <f aca="false">IF(F665=1,LN(M665),LN(1-M665))</f>
        <v>-0.159340977938033</v>
      </c>
      <c r="M665" s="6" t="n">
        <f aca="false">1/(1+EXP(-K665))</f>
        <v>0.147294444388917</v>
      </c>
    </row>
    <row r="666" customFormat="false" ht="15" hidden="false" customHeight="false" outlineLevel="0" collapsed="false">
      <c r="A666" s="4" t="n">
        <v>665</v>
      </c>
      <c r="B666" s="4" t="n">
        <v>43</v>
      </c>
      <c r="C666" s="4" t="n">
        <v>226</v>
      </c>
      <c r="D666" s="4" t="n">
        <v>0</v>
      </c>
      <c r="E666" s="4" t="n">
        <v>1</v>
      </c>
      <c r="F666" s="4" t="n">
        <v>0</v>
      </c>
      <c r="G666" s="5" t="n">
        <f aca="false">LOOKUP(B666,'WOE &amp; IV'!$B$5:$B$9,'WOE &amp; IV'!$H$5:$H$9)</f>
        <v>0.218255430312074</v>
      </c>
      <c r="H666" s="5" t="n">
        <f aca="false">LOOKUP(C666,'WOE &amp; IV'!$B$14:$B$18,'WOE &amp; IV'!$H$14:$H$18)</f>
        <v>0.149360747248786</v>
      </c>
      <c r="I666" s="5" t="n">
        <f aca="false">LOOKUP(D666,'WOE &amp; IV'!$B$23:$B$26,'WOE &amp; IV'!$H$23:$H$26)</f>
        <v>0.552846198833581</v>
      </c>
      <c r="J666" s="5" t="n">
        <f aca="false">LOOKUP(E666,'WOE &amp; IV'!$B$31:$B$34,'WOE &amp; IV'!$H$31:$H$34)</f>
        <v>-0.102296734208726</v>
      </c>
      <c r="K666" s="5" t="n">
        <f aca="false">Model!$B$4+Model!$B$5*G666+Model!$B$6*H666+Model!$B$7*I666+Model!$B$8*J666</f>
        <v>-2.17679761783423</v>
      </c>
      <c r="L666" s="6" t="n">
        <f aca="false">IF(F666=1,LN(M666),LN(1-M666))</f>
        <v>-0.107422090918936</v>
      </c>
      <c r="M666" s="6" t="n">
        <f aca="false">1/(1+EXP(-K666))</f>
        <v>0.101853506506954</v>
      </c>
    </row>
    <row r="667" customFormat="false" ht="15" hidden="false" customHeight="false" outlineLevel="0" collapsed="false">
      <c r="A667" s="4" t="n">
        <v>666</v>
      </c>
      <c r="B667" s="4" t="n">
        <v>2.4</v>
      </c>
      <c r="C667" s="4" t="n">
        <v>278</v>
      </c>
      <c r="D667" s="4" t="n">
        <v>0</v>
      </c>
      <c r="E667" s="4" t="n">
        <v>0</v>
      </c>
      <c r="F667" s="4" t="n">
        <v>0</v>
      </c>
      <c r="G667" s="5" t="n">
        <f aca="false">LOOKUP(B667,'WOE &amp; IV'!$B$5:$B$9,'WOE &amp; IV'!$H$5:$H$9)</f>
        <v>1.45548484153941</v>
      </c>
      <c r="H667" s="5" t="n">
        <f aca="false">LOOKUP(C667,'WOE &amp; IV'!$B$14:$B$18,'WOE &amp; IV'!$H$14:$H$18)</f>
        <v>1.40669467736998</v>
      </c>
      <c r="I667" s="5" t="n">
        <f aca="false">LOOKUP(D667,'WOE &amp; IV'!$B$23:$B$26,'WOE &amp; IV'!$H$23:$H$26)</f>
        <v>0.552846198833581</v>
      </c>
      <c r="J667" s="5" t="n">
        <f aca="false">LOOKUP(E667,'WOE &amp; IV'!$B$31:$B$34,'WOE &amp; IV'!$H$31:$H$34)</f>
        <v>0.255618819166126</v>
      </c>
      <c r="K667" s="5" t="n">
        <f aca="false">Model!$B$4+Model!$B$5*G667+Model!$B$6*H667+Model!$B$7*I667+Model!$B$8*J667</f>
        <v>-5.7670456058419</v>
      </c>
      <c r="L667" s="6" t="n">
        <f aca="false">IF(F667=1,LN(M667),LN(1-M667))</f>
        <v>-0.00312410304051349</v>
      </c>
      <c r="M667" s="6" t="n">
        <f aca="false">1/(1+EXP(-K667))</f>
        <v>0.00311922810852755</v>
      </c>
    </row>
    <row r="668" customFormat="false" ht="15" hidden="false" customHeight="false" outlineLevel="0" collapsed="false">
      <c r="A668" s="4" t="n">
        <v>667</v>
      </c>
      <c r="B668" s="4" t="n">
        <v>4.6</v>
      </c>
      <c r="C668" s="4" t="n">
        <v>75</v>
      </c>
      <c r="D668" s="4" t="n">
        <v>1</v>
      </c>
      <c r="E668" s="4" t="n">
        <v>2</v>
      </c>
      <c r="F668" s="4" t="n">
        <v>0</v>
      </c>
      <c r="G668" s="5" t="n">
        <f aca="false">LOOKUP(B668,'WOE &amp; IV'!$B$5:$B$9,'WOE &amp; IV'!$H$5:$H$9)</f>
        <v>1.45548484153941</v>
      </c>
      <c r="H668" s="5" t="n">
        <f aca="false">LOOKUP(C668,'WOE &amp; IV'!$B$14:$B$18,'WOE &amp; IV'!$H$14:$H$18)</f>
        <v>-0.171825195660813</v>
      </c>
      <c r="I668" s="5" t="n">
        <f aca="false">LOOKUP(D668,'WOE &amp; IV'!$B$23:$B$26,'WOE &amp; IV'!$H$23:$H$26)</f>
        <v>-0.479121632008246</v>
      </c>
      <c r="J668" s="5" t="n">
        <f aca="false">LOOKUP(E668,'WOE &amp; IV'!$B$31:$B$34,'WOE &amp; IV'!$H$31:$H$34)</f>
        <v>-0.0820085521567092</v>
      </c>
      <c r="K668" s="5" t="n">
        <f aca="false">Model!$B$4+Model!$B$5*G668+Model!$B$6*H668+Model!$B$7*I668+Model!$B$8*J668</f>
        <v>-1.91457064826484</v>
      </c>
      <c r="L668" s="6" t="n">
        <f aca="false">IF(F668=1,LN(M668),LN(1-M668))</f>
        <v>-0.137502964666313</v>
      </c>
      <c r="M668" s="6" t="n">
        <f aca="false">1/(1+EXP(-K668))</f>
        <v>0.128468233807541</v>
      </c>
    </row>
    <row r="669" customFormat="false" ht="15" hidden="false" customHeight="false" outlineLevel="0" collapsed="false">
      <c r="A669" s="4" t="n">
        <v>668</v>
      </c>
      <c r="B669" s="4" t="n">
        <v>57.1</v>
      </c>
      <c r="C669" s="4" t="n">
        <v>360</v>
      </c>
      <c r="D669" s="4" t="n">
        <v>0</v>
      </c>
      <c r="E669" s="4" t="n">
        <v>1</v>
      </c>
      <c r="F669" s="4" t="n">
        <v>0</v>
      </c>
      <c r="G669" s="5" t="n">
        <f aca="false">LOOKUP(B669,'WOE &amp; IV'!$B$5:$B$9,'WOE &amp; IV'!$H$5:$H$9)</f>
        <v>0.218255430312074</v>
      </c>
      <c r="H669" s="5" t="n">
        <f aca="false">LOOKUP(C669,'WOE &amp; IV'!$B$14:$B$18,'WOE &amp; IV'!$H$14:$H$18)</f>
        <v>1.40669467736998</v>
      </c>
      <c r="I669" s="5" t="n">
        <f aca="false">LOOKUP(D669,'WOE &amp; IV'!$B$23:$B$26,'WOE &amp; IV'!$H$23:$H$26)</f>
        <v>0.552846198833581</v>
      </c>
      <c r="J669" s="5" t="n">
        <f aca="false">LOOKUP(E669,'WOE &amp; IV'!$B$31:$B$34,'WOE &amp; IV'!$H$31:$H$34)</f>
        <v>-0.102296734208726</v>
      </c>
      <c r="K669" s="5" t="n">
        <f aca="false">Model!$B$4+Model!$B$5*G669+Model!$B$6*H669+Model!$B$7*I669+Model!$B$8*J669</f>
        <v>-3.91833084444509</v>
      </c>
      <c r="L669" s="6" t="n">
        <f aca="false">IF(F669=1,LN(M669),LN(1-M669))</f>
        <v>-0.0196793258445781</v>
      </c>
      <c r="M669" s="6" t="n">
        <f aca="false">1/(1+EXP(-K669))</f>
        <v>0.019486951908296</v>
      </c>
    </row>
    <row r="670" customFormat="false" ht="15" hidden="false" customHeight="false" outlineLevel="0" collapsed="false">
      <c r="A670" s="4" t="n">
        <v>669</v>
      </c>
      <c r="B670" s="4" t="n">
        <v>31.9</v>
      </c>
      <c r="C670" s="4" t="n">
        <v>214</v>
      </c>
      <c r="D670" s="4" t="n">
        <v>0</v>
      </c>
      <c r="E670" s="4" t="n">
        <v>1</v>
      </c>
      <c r="F670" s="4" t="n">
        <v>0</v>
      </c>
      <c r="G670" s="5" t="n">
        <f aca="false">LOOKUP(B670,'WOE &amp; IV'!$B$5:$B$9,'WOE &amp; IV'!$H$5:$H$9)</f>
        <v>0.218255430312074</v>
      </c>
      <c r="H670" s="5" t="n">
        <f aca="false">LOOKUP(C670,'WOE &amp; IV'!$B$14:$B$18,'WOE &amp; IV'!$H$14:$H$18)</f>
        <v>0.149360747248786</v>
      </c>
      <c r="I670" s="5" t="n">
        <f aca="false">LOOKUP(D670,'WOE &amp; IV'!$B$23:$B$26,'WOE &amp; IV'!$H$23:$H$26)</f>
        <v>0.552846198833581</v>
      </c>
      <c r="J670" s="5" t="n">
        <f aca="false">LOOKUP(E670,'WOE &amp; IV'!$B$31:$B$34,'WOE &amp; IV'!$H$31:$H$34)</f>
        <v>-0.102296734208726</v>
      </c>
      <c r="K670" s="5" t="n">
        <f aca="false">Model!$B$4+Model!$B$5*G670+Model!$B$6*H670+Model!$B$7*I670+Model!$B$8*J670</f>
        <v>-2.17679761783423</v>
      </c>
      <c r="L670" s="6" t="n">
        <f aca="false">IF(F670=1,LN(M670),LN(1-M670))</f>
        <v>-0.107422090918936</v>
      </c>
      <c r="M670" s="6" t="n">
        <f aca="false">1/(1+EXP(-K670))</f>
        <v>0.101853506506954</v>
      </c>
    </row>
    <row r="671" customFormat="false" ht="15" hidden="false" customHeight="false" outlineLevel="0" collapsed="false">
      <c r="A671" s="4" t="n">
        <v>670</v>
      </c>
      <c r="B671" s="4" t="n">
        <v>0</v>
      </c>
      <c r="C671" s="4" t="n">
        <v>46</v>
      </c>
      <c r="D671" s="4" t="n">
        <v>0</v>
      </c>
      <c r="E671" s="4" t="n">
        <v>0</v>
      </c>
      <c r="F671" s="4" t="n">
        <v>0</v>
      </c>
      <c r="G671" s="5" t="n">
        <f aca="false">LOOKUP(B671,'WOE &amp; IV'!$B$5:$B$9,'WOE &amp; IV'!$H$5:$H$9)</f>
        <v>1.45548484153941</v>
      </c>
      <c r="H671" s="5" t="n">
        <f aca="false">LOOKUP(C671,'WOE &amp; IV'!$B$14:$B$18,'WOE &amp; IV'!$H$14:$H$18)</f>
        <v>-0.18579367675035</v>
      </c>
      <c r="I671" s="5" t="n">
        <f aca="false">LOOKUP(D671,'WOE &amp; IV'!$B$23:$B$26,'WOE &amp; IV'!$H$23:$H$26)</f>
        <v>0.552846198833581</v>
      </c>
      <c r="J671" s="5" t="n">
        <f aca="false">LOOKUP(E671,'WOE &amp; IV'!$B$31:$B$34,'WOE &amp; IV'!$H$31:$H$34)</f>
        <v>0.255618819166126</v>
      </c>
      <c r="K671" s="5" t="n">
        <f aca="false">Model!$B$4+Model!$B$5*G671+Model!$B$6*H671+Model!$B$7*I671+Model!$B$8*J671</f>
        <v>-3.56128998654984</v>
      </c>
      <c r="L671" s="6" t="n">
        <f aca="false">IF(F671=1,LN(M671),LN(1-M671))</f>
        <v>-0.0280062993485272</v>
      </c>
      <c r="M671" s="6" t="n">
        <f aca="false">1/(1+EXP(-K671))</f>
        <v>0.0276177585926864</v>
      </c>
    </row>
    <row r="672" customFormat="false" ht="15" hidden="false" customHeight="false" outlineLevel="0" collapsed="false">
      <c r="A672" s="4" t="n">
        <v>671</v>
      </c>
      <c r="B672" s="4" t="n">
        <v>64.6</v>
      </c>
      <c r="C672" s="4" t="n">
        <v>37</v>
      </c>
      <c r="D672" s="4" t="n">
        <v>0</v>
      </c>
      <c r="E672" s="4" t="n">
        <v>2</v>
      </c>
      <c r="F672" s="4" t="n">
        <v>0</v>
      </c>
      <c r="G672" s="5" t="n">
        <f aca="false">LOOKUP(B672,'WOE &amp; IV'!$B$5:$B$9,'WOE &amp; IV'!$H$5:$H$9)</f>
        <v>-0.907531990639555</v>
      </c>
      <c r="H672" s="5" t="n">
        <f aca="false">LOOKUP(C672,'WOE &amp; IV'!$B$14:$B$18,'WOE &amp; IV'!$H$14:$H$18)</f>
        <v>-0.18579367675035</v>
      </c>
      <c r="I672" s="5" t="n">
        <f aca="false">LOOKUP(D672,'WOE &amp; IV'!$B$23:$B$26,'WOE &amp; IV'!$H$23:$H$26)</f>
        <v>0.552846198833581</v>
      </c>
      <c r="J672" s="5" t="n">
        <f aca="false">LOOKUP(E672,'WOE &amp; IV'!$B$31:$B$34,'WOE &amp; IV'!$H$31:$H$34)</f>
        <v>-0.0820085521567092</v>
      </c>
      <c r="K672" s="5" t="n">
        <f aca="false">Model!$B$4+Model!$B$5*G672+Model!$B$6*H672+Model!$B$7*I672+Model!$B$8*J672</f>
        <v>-0.440626472430796</v>
      </c>
      <c r="L672" s="6" t="n">
        <f aca="false">IF(F672=1,LN(M672),LN(1-M672))</f>
        <v>-0.496909082171344</v>
      </c>
      <c r="M672" s="6" t="n">
        <f aca="false">1/(1+EXP(-K672))</f>
        <v>0.391591703542064</v>
      </c>
    </row>
    <row r="673" customFormat="false" ht="15" hidden="false" customHeight="false" outlineLevel="0" collapsed="false">
      <c r="A673" s="4" t="n">
        <v>672</v>
      </c>
      <c r="B673" s="4" t="n">
        <v>51.8</v>
      </c>
      <c r="C673" s="4" t="n">
        <v>91</v>
      </c>
      <c r="D673" s="4" t="n">
        <v>1</v>
      </c>
      <c r="E673" s="4" t="n">
        <v>0</v>
      </c>
      <c r="F673" s="4" t="n">
        <v>0</v>
      </c>
      <c r="G673" s="5" t="n">
        <f aca="false">LOOKUP(B673,'WOE &amp; IV'!$B$5:$B$9,'WOE &amp; IV'!$H$5:$H$9)</f>
        <v>0.218255430312074</v>
      </c>
      <c r="H673" s="5" t="n">
        <f aca="false">LOOKUP(C673,'WOE &amp; IV'!$B$14:$B$18,'WOE &amp; IV'!$H$14:$H$18)</f>
        <v>-0.171825195660813</v>
      </c>
      <c r="I673" s="5" t="n">
        <f aca="false">LOOKUP(D673,'WOE &amp; IV'!$B$23:$B$26,'WOE &amp; IV'!$H$23:$H$26)</f>
        <v>-0.479121632008246</v>
      </c>
      <c r="J673" s="5" t="n">
        <f aca="false">LOOKUP(E673,'WOE &amp; IV'!$B$31:$B$34,'WOE &amp; IV'!$H$31:$H$34)</f>
        <v>0.255618819166126</v>
      </c>
      <c r="K673" s="5" t="n">
        <f aca="false">Model!$B$4+Model!$B$5*G673+Model!$B$6*H673+Model!$B$7*I673+Model!$B$8*J673</f>
        <v>-0.890630686974545</v>
      </c>
      <c r="L673" s="6" t="n">
        <f aca="false">IF(F673=1,LN(M673),LN(1-M673))</f>
        <v>-0.343871111013757</v>
      </c>
      <c r="M673" s="6" t="n">
        <f aca="false">1/(1+EXP(-K673))</f>
        <v>0.290979692930886</v>
      </c>
    </row>
    <row r="674" customFormat="false" ht="15" hidden="false" customHeight="false" outlineLevel="0" collapsed="false">
      <c r="A674" s="4" t="n">
        <v>673</v>
      </c>
      <c r="B674" s="4" t="n">
        <v>27.2</v>
      </c>
      <c r="C674" s="4" t="n">
        <v>75</v>
      </c>
      <c r="D674" s="4" t="n">
        <v>0</v>
      </c>
      <c r="E674" s="4" t="n">
        <v>4</v>
      </c>
      <c r="F674" s="4" t="n">
        <v>0</v>
      </c>
      <c r="G674" s="5" t="n">
        <f aca="false">LOOKUP(B674,'WOE &amp; IV'!$B$5:$B$9,'WOE &amp; IV'!$H$5:$H$9)</f>
        <v>0.721515666459208</v>
      </c>
      <c r="H674" s="5" t="n">
        <f aca="false">LOOKUP(C674,'WOE &amp; IV'!$B$14:$B$18,'WOE &amp; IV'!$H$14:$H$18)</f>
        <v>-0.171825195660813</v>
      </c>
      <c r="I674" s="5" t="n">
        <f aca="false">LOOKUP(D674,'WOE &amp; IV'!$B$23:$B$26,'WOE &amp; IV'!$H$23:$H$26)</f>
        <v>0.552846198833581</v>
      </c>
      <c r="J674" s="5" t="n">
        <f aca="false">LOOKUP(E674,'WOE &amp; IV'!$B$31:$B$34,'WOE &amp; IV'!$H$31:$H$34)</f>
        <v>-0.28220740641837</v>
      </c>
      <c r="K674" s="5" t="n">
        <f aca="false">Model!$B$4+Model!$B$5*G674+Model!$B$6*H674+Model!$B$7*I674+Model!$B$8*J674</f>
        <v>-2.09793807705653</v>
      </c>
      <c r="L674" s="6" t="n">
        <f aca="false">IF(F674=1,LN(M674),LN(1-M674))</f>
        <v>-0.115744679142408</v>
      </c>
      <c r="M674" s="6" t="n">
        <f aca="false">1/(1+EXP(-K674))</f>
        <v>0.109297390777901</v>
      </c>
    </row>
    <row r="675" customFormat="false" ht="15" hidden="false" customHeight="false" outlineLevel="0" collapsed="false">
      <c r="A675" s="4" t="n">
        <v>674</v>
      </c>
      <c r="B675" s="4" t="n">
        <v>12.1</v>
      </c>
      <c r="C675" s="4" t="n">
        <v>144</v>
      </c>
      <c r="D675" s="4" t="n">
        <v>1</v>
      </c>
      <c r="E675" s="4" t="n">
        <v>4</v>
      </c>
      <c r="F675" s="4" t="n">
        <v>0</v>
      </c>
      <c r="G675" s="5" t="n">
        <f aca="false">LOOKUP(B675,'WOE &amp; IV'!$B$5:$B$9,'WOE &amp; IV'!$H$5:$H$9)</f>
        <v>0.721515666459208</v>
      </c>
      <c r="H675" s="5" t="n">
        <f aca="false">LOOKUP(C675,'WOE &amp; IV'!$B$14:$B$18,'WOE &amp; IV'!$H$14:$H$18)</f>
        <v>0.149360747248786</v>
      </c>
      <c r="I675" s="5" t="n">
        <f aca="false">LOOKUP(D675,'WOE &amp; IV'!$B$23:$B$26,'WOE &amp; IV'!$H$23:$H$26)</f>
        <v>-0.479121632008246</v>
      </c>
      <c r="J675" s="5" t="n">
        <f aca="false">LOOKUP(E675,'WOE &amp; IV'!$B$31:$B$34,'WOE &amp; IV'!$H$31:$H$34)</f>
        <v>-0.28220740641837</v>
      </c>
      <c r="K675" s="5" t="n">
        <f aca="false">Model!$B$4+Model!$B$5*G675+Model!$B$6*H675+Model!$B$7*I675+Model!$B$8*J675</f>
        <v>-1.27710418205312</v>
      </c>
      <c r="L675" s="6" t="n">
        <f aca="false">IF(F675=1,LN(M675),LN(1-M675))</f>
        <v>-0.245956242064541</v>
      </c>
      <c r="M675" s="6" t="n">
        <f aca="false">1/(1+EXP(-K675))</f>
        <v>0.218043559023664</v>
      </c>
    </row>
    <row r="676" customFormat="false" ht="15" hidden="false" customHeight="false" outlineLevel="0" collapsed="false">
      <c r="A676" s="4" t="n">
        <v>675</v>
      </c>
      <c r="B676" s="4" t="n">
        <v>65.9</v>
      </c>
      <c r="C676" s="4" t="n">
        <v>103</v>
      </c>
      <c r="D676" s="4" t="n">
        <v>1</v>
      </c>
      <c r="E676" s="4" t="n">
        <v>0</v>
      </c>
      <c r="F676" s="4" t="n">
        <v>1</v>
      </c>
      <c r="G676" s="5" t="n">
        <f aca="false">LOOKUP(B676,'WOE &amp; IV'!$B$5:$B$9,'WOE &amp; IV'!$H$5:$H$9)</f>
        <v>-0.907531990639555</v>
      </c>
      <c r="H676" s="5" t="n">
        <f aca="false">LOOKUP(C676,'WOE &amp; IV'!$B$14:$B$18,'WOE &amp; IV'!$H$14:$H$18)</f>
        <v>-0.171825195660813</v>
      </c>
      <c r="I676" s="5" t="n">
        <f aca="false">LOOKUP(D676,'WOE &amp; IV'!$B$23:$B$26,'WOE &amp; IV'!$H$23:$H$26)</f>
        <v>-0.479121632008246</v>
      </c>
      <c r="J676" s="5" t="n">
        <f aca="false">LOOKUP(E676,'WOE &amp; IV'!$B$31:$B$34,'WOE &amp; IV'!$H$31:$H$34)</f>
        <v>0.255618819166126</v>
      </c>
      <c r="K676" s="5" t="n">
        <f aca="false">Model!$B$4+Model!$B$5*G676+Model!$B$6*H676+Model!$B$7*I676+Model!$B$8*J676</f>
        <v>0.405375792024969</v>
      </c>
      <c r="L676" s="6" t="n">
        <f aca="false">IF(F676=1,LN(M676),LN(1-M676))</f>
        <v>-0.510861351156558</v>
      </c>
      <c r="M676" s="6" t="n">
        <f aca="false">1/(1+EXP(-K676))</f>
        <v>0.599978563948589</v>
      </c>
    </row>
    <row r="677" customFormat="false" ht="15" hidden="false" customHeight="false" outlineLevel="0" collapsed="false">
      <c r="A677" s="4" t="n">
        <v>676</v>
      </c>
      <c r="B677" s="4" t="n">
        <v>53.7</v>
      </c>
      <c r="C677" s="4" t="n">
        <v>80</v>
      </c>
      <c r="D677" s="4" t="n">
        <v>0</v>
      </c>
      <c r="E677" s="4" t="n">
        <v>1</v>
      </c>
      <c r="F677" s="4" t="n">
        <v>0</v>
      </c>
      <c r="G677" s="5" t="n">
        <f aca="false">LOOKUP(B677,'WOE &amp; IV'!$B$5:$B$9,'WOE &amp; IV'!$H$5:$H$9)</f>
        <v>0.218255430312074</v>
      </c>
      <c r="H677" s="5" t="n">
        <f aca="false">LOOKUP(C677,'WOE &amp; IV'!$B$14:$B$18,'WOE &amp; IV'!$H$14:$H$18)</f>
        <v>-0.171825195660813</v>
      </c>
      <c r="I677" s="5" t="n">
        <f aca="false">LOOKUP(D677,'WOE &amp; IV'!$B$23:$B$26,'WOE &amp; IV'!$H$23:$H$26)</f>
        <v>0.552846198833581</v>
      </c>
      <c r="J677" s="5" t="n">
        <f aca="false">LOOKUP(E677,'WOE &amp; IV'!$B$31:$B$34,'WOE &amp; IV'!$H$31:$H$34)</f>
        <v>-0.102296734208726</v>
      </c>
      <c r="K677" s="5" t="n">
        <f aca="false">Model!$B$4+Model!$B$5*G677+Model!$B$6*H677+Model!$B$7*I677+Model!$B$8*J677</f>
        <v>-1.73192296831015</v>
      </c>
      <c r="L677" s="6" t="n">
        <f aca="false">IF(F677=1,LN(M677),LN(1-M677))</f>
        <v>-0.162921100069835</v>
      </c>
      <c r="M677" s="6" t="n">
        <f aca="false">1/(1+EXP(-K677))</f>
        <v>0.150341776255468</v>
      </c>
    </row>
    <row r="678" customFormat="false" ht="15" hidden="false" customHeight="false" outlineLevel="0" collapsed="false">
      <c r="A678" s="4" t="n">
        <v>677</v>
      </c>
      <c r="B678" s="4" t="n">
        <v>100</v>
      </c>
      <c r="C678" s="4" t="n">
        <v>22</v>
      </c>
      <c r="D678" s="4" t="n">
        <v>0</v>
      </c>
      <c r="E678" s="4" t="n">
        <v>0</v>
      </c>
      <c r="F678" s="4" t="n">
        <v>1</v>
      </c>
      <c r="G678" s="5" t="n">
        <f aca="false">LOOKUP(B678,'WOE &amp; IV'!$B$5:$B$9,'WOE &amp; IV'!$H$5:$H$9)</f>
        <v>-1.34136085834593</v>
      </c>
      <c r="H678" s="5" t="n">
        <f aca="false">LOOKUP(C678,'WOE &amp; IV'!$B$14:$B$18,'WOE &amp; IV'!$H$14:$H$18)</f>
        <v>-0.498509425915863</v>
      </c>
      <c r="I678" s="5" t="n">
        <f aca="false">LOOKUP(D678,'WOE &amp; IV'!$B$23:$B$26,'WOE &amp; IV'!$H$23:$H$26)</f>
        <v>0.552846198833581</v>
      </c>
      <c r="J678" s="5" t="n">
        <f aca="false">LOOKUP(E678,'WOE &amp; IV'!$B$31:$B$34,'WOE &amp; IV'!$H$31:$H$34)</f>
        <v>0.255618819166126</v>
      </c>
      <c r="K678" s="5" t="n">
        <f aca="false">Model!$B$4+Model!$B$5*G678+Model!$B$6*H678+Model!$B$7*I678+Model!$B$8*J678</f>
        <v>0.0915813673273202</v>
      </c>
      <c r="L678" s="6" t="n">
        <f aca="false">IF(F678=1,LN(M678),LN(1-M678))</f>
        <v>-0.648404524079995</v>
      </c>
      <c r="M678" s="6" t="n">
        <f aca="false">1/(1+EXP(-K678))</f>
        <v>0.522879353025582</v>
      </c>
    </row>
    <row r="679" customFormat="false" ht="15" hidden="false" customHeight="false" outlineLevel="0" collapsed="false">
      <c r="A679" s="4" t="n">
        <v>678</v>
      </c>
      <c r="B679" s="4" t="n">
        <v>55.5</v>
      </c>
      <c r="C679" s="4" t="n">
        <v>163</v>
      </c>
      <c r="D679" s="4" t="n">
        <v>2</v>
      </c>
      <c r="E679" s="4" t="n">
        <v>2</v>
      </c>
      <c r="F679" s="4" t="n">
        <v>1</v>
      </c>
      <c r="G679" s="5" t="n">
        <f aca="false">LOOKUP(B679,'WOE &amp; IV'!$B$5:$B$9,'WOE &amp; IV'!$H$5:$H$9)</f>
        <v>0.218255430312074</v>
      </c>
      <c r="H679" s="5" t="n">
        <f aca="false">LOOKUP(C679,'WOE &amp; IV'!$B$14:$B$18,'WOE &amp; IV'!$H$14:$H$18)</f>
        <v>0.149360747248786</v>
      </c>
      <c r="I679" s="5" t="n">
        <f aca="false">LOOKUP(D679,'WOE &amp; IV'!$B$23:$B$26,'WOE &amp; IV'!$H$23:$H$26)</f>
        <v>-1.2525653595628</v>
      </c>
      <c r="J679" s="5" t="n">
        <f aca="false">LOOKUP(E679,'WOE &amp; IV'!$B$31:$B$34,'WOE &amp; IV'!$H$31:$H$34)</f>
        <v>-0.0820085521567092</v>
      </c>
      <c r="K679" s="5" t="n">
        <f aca="false">Model!$B$4+Model!$B$5*G679+Model!$B$6*H679+Model!$B$7*I679+Model!$B$8*J679</f>
        <v>0.0134819322616487</v>
      </c>
      <c r="L679" s="6" t="n">
        <f aca="false">IF(F679=1,LN(M679),LN(1-M679))</f>
        <v>-0.686428934569241</v>
      </c>
      <c r="M679" s="6" t="n">
        <f aca="false">1/(1+EXP(-K679))</f>
        <v>0.503370432014055</v>
      </c>
    </row>
    <row r="680" customFormat="false" ht="15" hidden="false" customHeight="false" outlineLevel="0" collapsed="false">
      <c r="A680" s="4" t="n">
        <v>679</v>
      </c>
      <c r="B680" s="4" t="n">
        <v>54.7</v>
      </c>
      <c r="C680" s="4" t="n">
        <v>20</v>
      </c>
      <c r="D680" s="4" t="n">
        <v>0</v>
      </c>
      <c r="E680" s="4" t="n">
        <v>4</v>
      </c>
      <c r="F680" s="4" t="n">
        <v>0</v>
      </c>
      <c r="G680" s="5" t="n">
        <f aca="false">LOOKUP(B680,'WOE &amp; IV'!$B$5:$B$9,'WOE &amp; IV'!$H$5:$H$9)</f>
        <v>0.218255430312074</v>
      </c>
      <c r="H680" s="5" t="n">
        <f aca="false">LOOKUP(C680,'WOE &amp; IV'!$B$14:$B$18,'WOE &amp; IV'!$H$14:$H$18)</f>
        <v>-0.498509425915863</v>
      </c>
      <c r="I680" s="5" t="n">
        <f aca="false">LOOKUP(D680,'WOE &amp; IV'!$B$23:$B$26,'WOE &amp; IV'!$H$23:$H$26)</f>
        <v>0.552846198833581</v>
      </c>
      <c r="J680" s="5" t="n">
        <f aca="false">LOOKUP(E680,'WOE &amp; IV'!$B$31:$B$34,'WOE &amp; IV'!$H$31:$H$34)</f>
        <v>-0.28220740641837</v>
      </c>
      <c r="K680" s="5" t="n">
        <f aca="false">Model!$B$4+Model!$B$5*G680+Model!$B$6*H680+Model!$B$7*I680+Model!$B$8*J680</f>
        <v>-1.06609456587768</v>
      </c>
      <c r="L680" s="6" t="n">
        <f aca="false">IF(F680=1,LN(M680),LN(1-M680))</f>
        <v>-0.295911170741983</v>
      </c>
      <c r="M680" s="6" t="n">
        <f aca="false">1/(1+EXP(-K680))</f>
        <v>0.256146498959902</v>
      </c>
    </row>
    <row r="681" customFormat="false" ht="15" hidden="false" customHeight="false" outlineLevel="0" collapsed="false">
      <c r="A681" s="4" t="n">
        <v>680</v>
      </c>
      <c r="B681" s="4" t="n">
        <v>40.8</v>
      </c>
      <c r="C681" s="4" t="n">
        <v>215</v>
      </c>
      <c r="D681" s="4" t="n">
        <v>0</v>
      </c>
      <c r="E681" s="4" t="n">
        <v>1</v>
      </c>
      <c r="F681" s="4" t="n">
        <v>0</v>
      </c>
      <c r="G681" s="5" t="n">
        <f aca="false">LOOKUP(B681,'WOE &amp; IV'!$B$5:$B$9,'WOE &amp; IV'!$H$5:$H$9)</f>
        <v>0.218255430312074</v>
      </c>
      <c r="H681" s="5" t="n">
        <f aca="false">LOOKUP(C681,'WOE &amp; IV'!$B$14:$B$18,'WOE &amp; IV'!$H$14:$H$18)</f>
        <v>0.149360747248786</v>
      </c>
      <c r="I681" s="5" t="n">
        <f aca="false">LOOKUP(D681,'WOE &amp; IV'!$B$23:$B$26,'WOE &amp; IV'!$H$23:$H$26)</f>
        <v>0.552846198833581</v>
      </c>
      <c r="J681" s="5" t="n">
        <f aca="false">LOOKUP(E681,'WOE &amp; IV'!$B$31:$B$34,'WOE &amp; IV'!$H$31:$H$34)</f>
        <v>-0.102296734208726</v>
      </c>
      <c r="K681" s="5" t="n">
        <f aca="false">Model!$B$4+Model!$B$5*G681+Model!$B$6*H681+Model!$B$7*I681+Model!$B$8*J681</f>
        <v>-2.17679761783423</v>
      </c>
      <c r="L681" s="6" t="n">
        <f aca="false">IF(F681=1,LN(M681),LN(1-M681))</f>
        <v>-0.107422090918936</v>
      </c>
      <c r="M681" s="6" t="n">
        <f aca="false">1/(1+EXP(-K681))</f>
        <v>0.101853506506954</v>
      </c>
    </row>
    <row r="682" customFormat="false" ht="15" hidden="false" customHeight="false" outlineLevel="0" collapsed="false">
      <c r="A682" s="4" t="n">
        <v>681</v>
      </c>
      <c r="B682" s="4" t="n">
        <v>65.4</v>
      </c>
      <c r="C682" s="4" t="n">
        <v>12</v>
      </c>
      <c r="D682" s="4" t="n">
        <v>0</v>
      </c>
      <c r="E682" s="4" t="n">
        <v>0</v>
      </c>
      <c r="F682" s="4" t="n">
        <v>1</v>
      </c>
      <c r="G682" s="5" t="n">
        <f aca="false">LOOKUP(B682,'WOE &amp; IV'!$B$5:$B$9,'WOE &amp; IV'!$H$5:$H$9)</f>
        <v>-0.907531990639555</v>
      </c>
      <c r="H682" s="5" t="n">
        <f aca="false">LOOKUP(C682,'WOE &amp; IV'!$B$14:$B$18,'WOE &amp; IV'!$H$14:$H$18)</f>
        <v>-0.498509425915863</v>
      </c>
      <c r="I682" s="5" t="n">
        <f aca="false">LOOKUP(D682,'WOE &amp; IV'!$B$23:$B$26,'WOE &amp; IV'!$H$23:$H$26)</f>
        <v>0.552846198833581</v>
      </c>
      <c r="J682" s="5" t="n">
        <f aca="false">LOOKUP(E682,'WOE &amp; IV'!$B$31:$B$34,'WOE &amp; IV'!$H$31:$H$34)</f>
        <v>0.255618819166126</v>
      </c>
      <c r="K682" s="5" t="n">
        <f aca="false">Model!$B$4+Model!$B$5*G682+Model!$B$6*H682+Model!$B$7*I682+Model!$B$8*J682</f>
        <v>-0.407842425176262</v>
      </c>
      <c r="L682" s="6" t="n">
        <f aca="false">IF(F682=1,LN(M682),LN(1-M682))</f>
        <v>-0.91771780020376</v>
      </c>
      <c r="M682" s="6" t="n">
        <f aca="false">1/(1+EXP(-K682))</f>
        <v>0.39942957977928</v>
      </c>
    </row>
    <row r="683" customFormat="false" ht="15" hidden="false" customHeight="false" outlineLevel="0" collapsed="false">
      <c r="A683" s="4" t="n">
        <v>682</v>
      </c>
      <c r="B683" s="4" t="n">
        <v>60.6</v>
      </c>
      <c r="C683" s="4" t="n">
        <v>19</v>
      </c>
      <c r="D683" s="4" t="n">
        <v>1</v>
      </c>
      <c r="E683" s="4" t="n">
        <v>0</v>
      </c>
      <c r="F683" s="4" t="n">
        <v>1</v>
      </c>
      <c r="G683" s="5" t="n">
        <f aca="false">LOOKUP(B683,'WOE &amp; IV'!$B$5:$B$9,'WOE &amp; IV'!$H$5:$H$9)</f>
        <v>-0.907531990639555</v>
      </c>
      <c r="H683" s="5" t="n">
        <f aca="false">LOOKUP(C683,'WOE &amp; IV'!$B$14:$B$18,'WOE &amp; IV'!$H$14:$H$18)</f>
        <v>-0.498509425915863</v>
      </c>
      <c r="I683" s="5" t="n">
        <f aca="false">LOOKUP(D683,'WOE &amp; IV'!$B$23:$B$26,'WOE &amp; IV'!$H$23:$H$26)</f>
        <v>-0.479121632008246</v>
      </c>
      <c r="J683" s="5" t="n">
        <f aca="false">LOOKUP(E683,'WOE &amp; IV'!$B$31:$B$34,'WOE &amp; IV'!$H$31:$H$34)</f>
        <v>0.255618819166126</v>
      </c>
      <c r="K683" s="5" t="n">
        <f aca="false">Model!$B$4+Model!$B$5*G683+Model!$B$6*H683+Model!$B$7*I683+Model!$B$8*J683</f>
        <v>0.857866119351239</v>
      </c>
      <c r="L683" s="6" t="n">
        <f aca="false">IF(F683=1,LN(M683),LN(1-M683))</f>
        <v>-0.353516176946642</v>
      </c>
      <c r="M683" s="6" t="n">
        <f aca="false">1/(1+EXP(-K683))</f>
        <v>0.702214632807538</v>
      </c>
    </row>
    <row r="684" customFormat="false" ht="15" hidden="false" customHeight="false" outlineLevel="0" collapsed="false">
      <c r="A684" s="4" t="n">
        <v>683</v>
      </c>
      <c r="B684" s="4" t="n">
        <v>76.3</v>
      </c>
      <c r="C684" s="4" t="n">
        <v>46</v>
      </c>
      <c r="D684" s="4" t="n">
        <v>1</v>
      </c>
      <c r="E684" s="4" t="n">
        <v>5</v>
      </c>
      <c r="F684" s="4" t="n">
        <v>1</v>
      </c>
      <c r="G684" s="5" t="n">
        <f aca="false">LOOKUP(B684,'WOE &amp; IV'!$B$5:$B$9,'WOE &amp; IV'!$H$5:$H$9)</f>
        <v>-0.907531990639555</v>
      </c>
      <c r="H684" s="5" t="n">
        <f aca="false">LOOKUP(C684,'WOE &amp; IV'!$B$14:$B$18,'WOE &amp; IV'!$H$14:$H$18)</f>
        <v>-0.18579367675035</v>
      </c>
      <c r="I684" s="5" t="n">
        <f aca="false">LOOKUP(D684,'WOE &amp; IV'!$B$23:$B$26,'WOE &amp; IV'!$H$23:$H$26)</f>
        <v>-0.479121632008246</v>
      </c>
      <c r="J684" s="5" t="n">
        <f aca="false">LOOKUP(E684,'WOE &amp; IV'!$B$31:$B$34,'WOE &amp; IV'!$H$31:$H$34)</f>
        <v>-0.28220740641837</v>
      </c>
      <c r="K684" s="5" t="n">
        <f aca="false">Model!$B$4+Model!$B$5*G684+Model!$B$6*H684+Model!$B$7*I684+Model!$B$8*J684</f>
        <v>1.06247787348018</v>
      </c>
      <c r="L684" s="6" t="n">
        <f aca="false">IF(F684=1,LN(M684),LN(1-M684))</f>
        <v>-0.296838820716077</v>
      </c>
      <c r="M684" s="6" t="n">
        <f aca="false">1/(1+EXP(-K684))</f>
        <v>0.743163785315976</v>
      </c>
    </row>
    <row r="685" customFormat="false" ht="15" hidden="false" customHeight="false" outlineLevel="0" collapsed="false">
      <c r="A685" s="4" t="n">
        <v>684</v>
      </c>
      <c r="B685" s="4" t="n">
        <v>32</v>
      </c>
      <c r="C685" s="4" t="n">
        <v>70</v>
      </c>
      <c r="D685" s="4" t="n">
        <v>1</v>
      </c>
      <c r="E685" s="4" t="n">
        <v>3</v>
      </c>
      <c r="F685" s="4" t="n">
        <v>1</v>
      </c>
      <c r="G685" s="5" t="n">
        <f aca="false">LOOKUP(B685,'WOE &amp; IV'!$B$5:$B$9,'WOE &amp; IV'!$H$5:$H$9)</f>
        <v>0.218255430312074</v>
      </c>
      <c r="H685" s="5" t="n">
        <f aca="false">LOOKUP(C685,'WOE &amp; IV'!$B$14:$B$18,'WOE &amp; IV'!$H$14:$H$18)</f>
        <v>-0.171825195660813</v>
      </c>
      <c r="I685" s="5" t="n">
        <f aca="false">LOOKUP(D685,'WOE &amp; IV'!$B$23:$B$26,'WOE &amp; IV'!$H$23:$H$26)</f>
        <v>-0.479121632008246</v>
      </c>
      <c r="J685" s="5" t="n">
        <f aca="false">LOOKUP(E685,'WOE &amp; IV'!$B$31:$B$34,'WOE &amp; IV'!$H$31:$H$34)</f>
        <v>-0.0820085521567092</v>
      </c>
      <c r="K685" s="5" t="n">
        <f aca="false">Model!$B$4+Model!$B$5*G685+Model!$B$6*H685+Model!$B$7*I685+Model!$B$8*J685</f>
        <v>-0.490272150059927</v>
      </c>
      <c r="L685" s="6" t="n">
        <f aca="false">IF(F685=1,LN(M685),LN(1-M685))</f>
        <v>-0.968032921332783</v>
      </c>
      <c r="M685" s="6" t="n">
        <f aca="false">1/(1+EXP(-K685))</f>
        <v>0.379829458153552</v>
      </c>
    </row>
    <row r="686" customFormat="false" ht="15" hidden="false" customHeight="false" outlineLevel="0" collapsed="false">
      <c r="A686" s="4" t="n">
        <v>685</v>
      </c>
      <c r="B686" s="4" t="n">
        <v>34.1</v>
      </c>
      <c r="C686" s="4" t="n">
        <v>58</v>
      </c>
      <c r="D686" s="4" t="n">
        <v>0</v>
      </c>
      <c r="E686" s="4" t="n">
        <v>0</v>
      </c>
      <c r="F686" s="4" t="n">
        <v>1</v>
      </c>
      <c r="G686" s="5" t="n">
        <f aca="false">LOOKUP(B686,'WOE &amp; IV'!$B$5:$B$9,'WOE &amp; IV'!$H$5:$H$9)</f>
        <v>0.218255430312074</v>
      </c>
      <c r="H686" s="5" t="n">
        <f aca="false">LOOKUP(C686,'WOE &amp; IV'!$B$14:$B$18,'WOE &amp; IV'!$H$14:$H$18)</f>
        <v>-0.18579367675035</v>
      </c>
      <c r="I686" s="5" t="n">
        <f aca="false">LOOKUP(D686,'WOE &amp; IV'!$B$23:$B$26,'WOE &amp; IV'!$H$23:$H$26)</f>
        <v>0.552846198833581</v>
      </c>
      <c r="J686" s="5" t="n">
        <f aca="false">LOOKUP(E686,'WOE &amp; IV'!$B$31:$B$34,'WOE &amp; IV'!$H$31:$H$34)</f>
        <v>0.255618819166126</v>
      </c>
      <c r="K686" s="5" t="n">
        <f aca="false">Model!$B$4+Model!$B$5*G686+Model!$B$6*H686+Model!$B$7*I686+Model!$B$8*J686</f>
        <v>-2.13699148834493</v>
      </c>
      <c r="L686" s="6" t="n">
        <f aca="false">IF(F686=1,LN(M686),LN(1-M686))</f>
        <v>-2.24854121901611</v>
      </c>
      <c r="M686" s="6" t="n">
        <f aca="false">1/(1+EXP(-K686))</f>
        <v>0.105553091147911</v>
      </c>
    </row>
    <row r="687" customFormat="false" ht="15" hidden="false" customHeight="false" outlineLevel="0" collapsed="false">
      <c r="A687" s="4" t="n">
        <v>686</v>
      </c>
      <c r="B687" s="4" t="n">
        <v>33</v>
      </c>
      <c r="C687" s="4" t="n">
        <v>69</v>
      </c>
      <c r="D687" s="4" t="n">
        <v>1</v>
      </c>
      <c r="E687" s="4" t="n">
        <v>1</v>
      </c>
      <c r="F687" s="4" t="n">
        <v>1</v>
      </c>
      <c r="G687" s="5" t="n">
        <f aca="false">LOOKUP(B687,'WOE &amp; IV'!$B$5:$B$9,'WOE &amp; IV'!$H$5:$H$9)</f>
        <v>0.218255430312074</v>
      </c>
      <c r="H687" s="5" t="n">
        <f aca="false">LOOKUP(C687,'WOE &amp; IV'!$B$14:$B$18,'WOE &amp; IV'!$H$14:$H$18)</f>
        <v>-0.171825195660813</v>
      </c>
      <c r="I687" s="5" t="n">
        <f aca="false">LOOKUP(D687,'WOE &amp; IV'!$B$23:$B$26,'WOE &amp; IV'!$H$23:$H$26)</f>
        <v>-0.479121632008246</v>
      </c>
      <c r="J687" s="5" t="n">
        <f aca="false">LOOKUP(E687,'WOE &amp; IV'!$B$31:$B$34,'WOE &amp; IV'!$H$31:$H$34)</f>
        <v>-0.102296734208726</v>
      </c>
      <c r="K687" s="5" t="n">
        <f aca="false">Model!$B$4+Model!$B$5*G687+Model!$B$6*H687+Model!$B$7*I687+Model!$B$8*J687</f>
        <v>-0.466214423782645</v>
      </c>
      <c r="L687" s="6" t="n">
        <f aca="false">IF(F687=1,LN(M687),LN(1-M687))</f>
        <v>-0.95318132595617</v>
      </c>
      <c r="M687" s="6" t="n">
        <f aca="false">1/(1+EXP(-K687))</f>
        <v>0.385512629195571</v>
      </c>
    </row>
    <row r="688" customFormat="false" ht="15" hidden="false" customHeight="false" outlineLevel="0" collapsed="false">
      <c r="A688" s="4" t="n">
        <v>687</v>
      </c>
      <c r="B688" s="4" t="n">
        <v>64.8</v>
      </c>
      <c r="C688" s="4" t="n">
        <v>123</v>
      </c>
      <c r="D688" s="4" t="n">
        <v>1</v>
      </c>
      <c r="E688" s="4" t="n">
        <v>1</v>
      </c>
      <c r="F688" s="4" t="n">
        <v>0</v>
      </c>
      <c r="G688" s="5" t="n">
        <f aca="false">LOOKUP(B688,'WOE &amp; IV'!$B$5:$B$9,'WOE &amp; IV'!$H$5:$H$9)</f>
        <v>-0.907531990639555</v>
      </c>
      <c r="H688" s="5" t="n">
        <f aca="false">LOOKUP(C688,'WOE &amp; IV'!$B$14:$B$18,'WOE &amp; IV'!$H$14:$H$18)</f>
        <v>0.149360747248786</v>
      </c>
      <c r="I688" s="5" t="n">
        <f aca="false">LOOKUP(D688,'WOE &amp; IV'!$B$23:$B$26,'WOE &amp; IV'!$H$23:$H$26)</f>
        <v>-0.479121632008246</v>
      </c>
      <c r="J688" s="5" t="n">
        <f aca="false">LOOKUP(E688,'WOE &amp; IV'!$B$31:$B$34,'WOE &amp; IV'!$H$31:$H$34)</f>
        <v>-0.102296734208726</v>
      </c>
      <c r="K688" s="5" t="n">
        <f aca="false">Model!$B$4+Model!$B$5*G688+Model!$B$6*H688+Model!$B$7*I688+Model!$B$8*J688</f>
        <v>0.384917405692783</v>
      </c>
      <c r="L688" s="6" t="n">
        <f aca="false">IF(F688=1,LN(M688),LN(1-M688))</f>
        <v>-0.90401284401004</v>
      </c>
      <c r="M688" s="6" t="n">
        <f aca="false">1/(1+EXP(-K688))</f>
        <v>0.595058571778666</v>
      </c>
    </row>
    <row r="689" customFormat="false" ht="15" hidden="false" customHeight="false" outlineLevel="0" collapsed="false">
      <c r="A689" s="4" t="n">
        <v>688</v>
      </c>
      <c r="B689" s="4" t="n">
        <v>82.5</v>
      </c>
      <c r="C689" s="4" t="n">
        <v>47</v>
      </c>
      <c r="D689" s="4" t="n">
        <v>1</v>
      </c>
      <c r="E689" s="4" t="n">
        <v>0</v>
      </c>
      <c r="F689" s="4" t="n">
        <v>0</v>
      </c>
      <c r="G689" s="5" t="n">
        <f aca="false">LOOKUP(B689,'WOE &amp; IV'!$B$5:$B$9,'WOE &amp; IV'!$H$5:$H$9)</f>
        <v>-0.907531990639555</v>
      </c>
      <c r="H689" s="5" t="n">
        <f aca="false">LOOKUP(C689,'WOE &amp; IV'!$B$14:$B$18,'WOE &amp; IV'!$H$14:$H$18)</f>
        <v>-0.18579367675035</v>
      </c>
      <c r="I689" s="5" t="n">
        <f aca="false">LOOKUP(D689,'WOE &amp; IV'!$B$23:$B$26,'WOE &amp; IV'!$H$23:$H$26)</f>
        <v>-0.479121632008246</v>
      </c>
      <c r="J689" s="5" t="n">
        <f aca="false">LOOKUP(E689,'WOE &amp; IV'!$B$31:$B$34,'WOE &amp; IV'!$H$31:$H$34)</f>
        <v>0.255618819166126</v>
      </c>
      <c r="K689" s="5" t="n">
        <f aca="false">Model!$B$4+Model!$B$5*G689+Model!$B$6*H689+Model!$B$7*I689+Model!$B$8*J689</f>
        <v>0.424723535182087</v>
      </c>
      <c r="L689" s="6" t="n">
        <f aca="false">IF(F689=1,LN(M689),LN(1-M689))</f>
        <v>-0.927890236815261</v>
      </c>
      <c r="M689" s="6" t="n">
        <f aca="false">1/(1+EXP(-K689))</f>
        <v>0.604612996018854</v>
      </c>
    </row>
    <row r="690" customFormat="false" ht="15" hidden="false" customHeight="false" outlineLevel="0" collapsed="false">
      <c r="A690" s="4" t="n">
        <v>689</v>
      </c>
      <c r="B690" s="4" t="n">
        <v>33.5</v>
      </c>
      <c r="C690" s="4" t="n">
        <v>124</v>
      </c>
      <c r="D690" s="4" t="n">
        <v>0</v>
      </c>
      <c r="E690" s="4" t="n">
        <v>0</v>
      </c>
      <c r="F690" s="4" t="n">
        <v>0</v>
      </c>
      <c r="G690" s="5" t="n">
        <f aca="false">LOOKUP(B690,'WOE &amp; IV'!$B$5:$B$9,'WOE &amp; IV'!$H$5:$H$9)</f>
        <v>0.218255430312074</v>
      </c>
      <c r="H690" s="5" t="n">
        <f aca="false">LOOKUP(C690,'WOE &amp; IV'!$B$14:$B$18,'WOE &amp; IV'!$H$14:$H$18)</f>
        <v>0.149360747248786</v>
      </c>
      <c r="I690" s="5" t="n">
        <f aca="false">LOOKUP(D690,'WOE &amp; IV'!$B$23:$B$26,'WOE &amp; IV'!$H$23:$H$26)</f>
        <v>0.552846198833581</v>
      </c>
      <c r="J690" s="5" t="n">
        <f aca="false">LOOKUP(E690,'WOE &amp; IV'!$B$31:$B$34,'WOE &amp; IV'!$H$31:$H$34)</f>
        <v>0.255618819166126</v>
      </c>
      <c r="K690" s="5" t="n">
        <f aca="false">Model!$B$4+Model!$B$5*G690+Model!$B$6*H690+Model!$B$7*I690+Model!$B$8*J690</f>
        <v>-2.60121388102613</v>
      </c>
      <c r="L690" s="6" t="n">
        <f aca="false">IF(F690=1,LN(M690),LN(1-M690))</f>
        <v>-0.0715608135507159</v>
      </c>
      <c r="M690" s="6" t="n">
        <f aca="false">1/(1+EXP(-K690))</f>
        <v>0.0690603378729707</v>
      </c>
    </row>
    <row r="691" customFormat="false" ht="15" hidden="false" customHeight="false" outlineLevel="0" collapsed="false">
      <c r="A691" s="4" t="n">
        <v>690</v>
      </c>
      <c r="B691" s="4" t="n">
        <v>34.4</v>
      </c>
      <c r="C691" s="4" t="n">
        <v>6</v>
      </c>
      <c r="D691" s="4" t="n">
        <v>2</v>
      </c>
      <c r="E691" s="4" t="n">
        <v>3</v>
      </c>
      <c r="F691" s="4" t="n">
        <v>1</v>
      </c>
      <c r="G691" s="5" t="n">
        <f aca="false">LOOKUP(B691,'WOE &amp; IV'!$B$5:$B$9,'WOE &amp; IV'!$H$5:$H$9)</f>
        <v>0.218255430312074</v>
      </c>
      <c r="H691" s="5" t="n">
        <f aca="false">LOOKUP(C691,'WOE &amp; IV'!$B$14:$B$18,'WOE &amp; IV'!$H$14:$H$18)</f>
        <v>-0.498509425915863</v>
      </c>
      <c r="I691" s="5" t="n">
        <f aca="false">LOOKUP(D691,'WOE &amp; IV'!$B$23:$B$26,'WOE &amp; IV'!$H$23:$H$26)</f>
        <v>-1.2525653595628</v>
      </c>
      <c r="J691" s="5" t="n">
        <f aca="false">LOOKUP(E691,'WOE &amp; IV'!$B$31:$B$34,'WOE &amp; IV'!$H$31:$H$34)</f>
        <v>-0.0820085521567092</v>
      </c>
      <c r="K691" s="5" t="n">
        <f aca="false">Model!$B$4+Model!$B$5*G691+Model!$B$6*H691+Model!$B$7*I691+Model!$B$8*J691</f>
        <v>0.910846909112004</v>
      </c>
      <c r="L691" s="6" t="n">
        <f aca="false">IF(F691=1,LN(M691),LN(1-M691))</f>
        <v>-0.338030640903946</v>
      </c>
      <c r="M691" s="6" t="n">
        <f aca="false">1/(1+EXP(-K691))</f>
        <v>0.713173435284765</v>
      </c>
    </row>
    <row r="692" customFormat="false" ht="15" hidden="false" customHeight="false" outlineLevel="0" collapsed="false">
      <c r="A692" s="4" t="n">
        <v>691</v>
      </c>
      <c r="B692" s="4" t="n">
        <v>52.9</v>
      </c>
      <c r="C692" s="4" t="n">
        <v>45</v>
      </c>
      <c r="D692" s="4" t="n">
        <v>1</v>
      </c>
      <c r="E692" s="4" t="n">
        <v>0</v>
      </c>
      <c r="F692" s="4" t="n">
        <v>1</v>
      </c>
      <c r="G692" s="5" t="n">
        <f aca="false">LOOKUP(B692,'WOE &amp; IV'!$B$5:$B$9,'WOE &amp; IV'!$H$5:$H$9)</f>
        <v>0.218255430312074</v>
      </c>
      <c r="H692" s="5" t="n">
        <f aca="false">LOOKUP(C692,'WOE &amp; IV'!$B$14:$B$18,'WOE &amp; IV'!$H$14:$H$18)</f>
        <v>-0.18579367675035</v>
      </c>
      <c r="I692" s="5" t="n">
        <f aca="false">LOOKUP(D692,'WOE &amp; IV'!$B$23:$B$26,'WOE &amp; IV'!$H$23:$H$26)</f>
        <v>-0.479121632008246</v>
      </c>
      <c r="J692" s="5" t="n">
        <f aca="false">LOOKUP(E692,'WOE &amp; IV'!$B$31:$B$34,'WOE &amp; IV'!$H$31:$H$34)</f>
        <v>0.255618819166126</v>
      </c>
      <c r="K692" s="5" t="n">
        <f aca="false">Model!$B$4+Model!$B$5*G692+Model!$B$6*H692+Model!$B$7*I692+Model!$B$8*J692</f>
        <v>-0.871282943817428</v>
      </c>
      <c r="L692" s="6" t="n">
        <f aca="false">IF(F692=1,LN(M692),LN(1-M692))</f>
        <v>-1.22082257365111</v>
      </c>
      <c r="M692" s="6" t="n">
        <f aca="false">1/(1+EXP(-K692))</f>
        <v>0.294987418220721</v>
      </c>
    </row>
    <row r="693" customFormat="false" ht="15" hidden="false" customHeight="false" outlineLevel="0" collapsed="false">
      <c r="A693" s="4" t="n">
        <v>692</v>
      </c>
      <c r="B693" s="4" t="n">
        <v>38.9</v>
      </c>
      <c r="C693" s="4" t="n">
        <v>18</v>
      </c>
      <c r="D693" s="4" t="n">
        <v>0</v>
      </c>
      <c r="E693" s="4" t="n">
        <v>1</v>
      </c>
      <c r="F693" s="4" t="n">
        <v>0</v>
      </c>
      <c r="G693" s="5" t="n">
        <f aca="false">LOOKUP(B693,'WOE &amp; IV'!$B$5:$B$9,'WOE &amp; IV'!$H$5:$H$9)</f>
        <v>0.218255430312074</v>
      </c>
      <c r="H693" s="5" t="n">
        <f aca="false">LOOKUP(C693,'WOE &amp; IV'!$B$14:$B$18,'WOE &amp; IV'!$H$14:$H$18)</f>
        <v>-0.498509425915863</v>
      </c>
      <c r="I693" s="5" t="n">
        <f aca="false">LOOKUP(D693,'WOE &amp; IV'!$B$23:$B$26,'WOE &amp; IV'!$H$23:$H$26)</f>
        <v>0.552846198833581</v>
      </c>
      <c r="J693" s="5" t="n">
        <f aca="false">LOOKUP(E693,'WOE &amp; IV'!$B$31:$B$34,'WOE &amp; IV'!$H$31:$H$34)</f>
        <v>-0.102296734208726</v>
      </c>
      <c r="K693" s="5" t="n">
        <f aca="false">Model!$B$4+Model!$B$5*G693+Model!$B$6*H693+Model!$B$7*I693+Model!$B$8*J693</f>
        <v>-1.27943264098388</v>
      </c>
      <c r="L693" s="6" t="n">
        <f aca="false">IF(F693=1,LN(M693),LN(1-M693))</f>
        <v>-0.245448998593182</v>
      </c>
      <c r="M693" s="6" t="n">
        <f aca="false">1/(1+EXP(-K693))</f>
        <v>0.217646816109972</v>
      </c>
    </row>
    <row r="694" customFormat="false" ht="15" hidden="false" customHeight="false" outlineLevel="0" collapsed="false">
      <c r="A694" s="4" t="n">
        <v>693</v>
      </c>
      <c r="B694" s="4" t="n">
        <v>68.8</v>
      </c>
      <c r="C694" s="4" t="n">
        <v>213</v>
      </c>
      <c r="D694" s="4" t="n">
        <v>1</v>
      </c>
      <c r="E694" s="4" t="n">
        <v>0</v>
      </c>
      <c r="F694" s="4" t="n">
        <v>0</v>
      </c>
      <c r="G694" s="5" t="n">
        <f aca="false">LOOKUP(B694,'WOE &amp; IV'!$B$5:$B$9,'WOE &amp; IV'!$H$5:$H$9)</f>
        <v>-0.907531990639555</v>
      </c>
      <c r="H694" s="5" t="n">
        <f aca="false">LOOKUP(C694,'WOE &amp; IV'!$B$14:$B$18,'WOE &amp; IV'!$H$14:$H$18)</f>
        <v>0.149360747248786</v>
      </c>
      <c r="I694" s="5" t="n">
        <f aca="false">LOOKUP(D694,'WOE &amp; IV'!$B$23:$B$26,'WOE &amp; IV'!$H$23:$H$26)</f>
        <v>-0.479121632008246</v>
      </c>
      <c r="J694" s="5" t="n">
        <f aca="false">LOOKUP(E694,'WOE &amp; IV'!$B$31:$B$34,'WOE &amp; IV'!$H$31:$H$34)</f>
        <v>0.255618819166126</v>
      </c>
      <c r="K694" s="5" t="n">
        <f aca="false">Model!$B$4+Model!$B$5*G694+Model!$B$6*H694+Model!$B$7*I694+Model!$B$8*J694</f>
        <v>-0.0394988574991169</v>
      </c>
      <c r="L694" s="6" t="n">
        <f aca="false">IF(F694=1,LN(M694),LN(1-M694))</f>
        <v>-0.673592759102076</v>
      </c>
      <c r="M694" s="6" t="n">
        <f aca="false">1/(1+EXP(-K694))</f>
        <v>0.490126569269273</v>
      </c>
    </row>
    <row r="695" customFormat="false" ht="15" hidden="false" customHeight="false" outlineLevel="0" collapsed="false">
      <c r="A695" s="4" t="n">
        <v>694</v>
      </c>
      <c r="B695" s="4" t="n">
        <v>0</v>
      </c>
      <c r="C695" s="4" t="n">
        <v>53</v>
      </c>
      <c r="D695" s="4" t="n">
        <v>0</v>
      </c>
      <c r="E695" s="4" t="n">
        <v>3</v>
      </c>
      <c r="F695" s="4" t="n">
        <v>0</v>
      </c>
      <c r="G695" s="5" t="n">
        <f aca="false">LOOKUP(B695,'WOE &amp; IV'!$B$5:$B$9,'WOE &amp; IV'!$H$5:$H$9)</f>
        <v>1.45548484153941</v>
      </c>
      <c r="H695" s="5" t="n">
        <f aca="false">LOOKUP(C695,'WOE &amp; IV'!$B$14:$B$18,'WOE &amp; IV'!$H$14:$H$18)</f>
        <v>-0.18579367675035</v>
      </c>
      <c r="I695" s="5" t="n">
        <f aca="false">LOOKUP(D695,'WOE &amp; IV'!$B$23:$B$26,'WOE &amp; IV'!$H$23:$H$26)</f>
        <v>0.552846198833581</v>
      </c>
      <c r="J695" s="5" t="n">
        <f aca="false">LOOKUP(E695,'WOE &amp; IV'!$B$31:$B$34,'WOE &amp; IV'!$H$31:$H$34)</f>
        <v>-0.0820085521567092</v>
      </c>
      <c r="K695" s="5" t="n">
        <f aca="false">Model!$B$4+Model!$B$5*G695+Model!$B$6*H695+Model!$B$7*I695+Model!$B$8*J695</f>
        <v>-3.16093144963522</v>
      </c>
      <c r="L695" s="6" t="n">
        <f aca="false">IF(F695=1,LN(M695),LN(1-M695))</f>
        <v>-0.0415125483895173</v>
      </c>
      <c r="M695" s="6" t="n">
        <f aca="false">1/(1+EXP(-K695))</f>
        <v>0.0406627028721405</v>
      </c>
    </row>
    <row r="696" customFormat="false" ht="15" hidden="false" customHeight="false" outlineLevel="0" collapsed="false">
      <c r="A696" s="4" t="n">
        <v>695</v>
      </c>
      <c r="B696" s="4" t="n">
        <v>24.3</v>
      </c>
      <c r="C696" s="4" t="n">
        <v>156</v>
      </c>
      <c r="D696" s="4" t="n">
        <v>3</v>
      </c>
      <c r="E696" s="4" t="n">
        <v>1</v>
      </c>
      <c r="F696" s="4" t="n">
        <v>1</v>
      </c>
      <c r="G696" s="5" t="n">
        <f aca="false">LOOKUP(B696,'WOE &amp; IV'!$B$5:$B$9,'WOE &amp; IV'!$H$5:$H$9)</f>
        <v>0.721515666459208</v>
      </c>
      <c r="H696" s="5" t="n">
        <f aca="false">LOOKUP(C696,'WOE &amp; IV'!$B$14:$B$18,'WOE &amp; IV'!$H$14:$H$18)</f>
        <v>0.149360747248786</v>
      </c>
      <c r="I696" s="5" t="n">
        <f aca="false">LOOKUP(D696,'WOE &amp; IV'!$B$23:$B$26,'WOE &amp; IV'!$H$23:$H$26)</f>
        <v>-2.32585984024662</v>
      </c>
      <c r="J696" s="5" t="n">
        <f aca="false">LOOKUP(E696,'WOE &amp; IV'!$B$31:$B$34,'WOE &amp; IV'!$H$31:$H$34)</f>
        <v>-0.102296734208726</v>
      </c>
      <c r="K696" s="5" t="n">
        <f aca="false">Model!$B$4+Model!$B$5*G696+Model!$B$6*H696+Model!$B$7*I696+Model!$B$8*J696</f>
        <v>0.774582155245054</v>
      </c>
      <c r="L696" s="6" t="n">
        <f aca="false">IF(F696=1,LN(M696),LN(1-M696))</f>
        <v>-0.379050167814713</v>
      </c>
      <c r="M696" s="6" t="n">
        <f aca="false">1/(1+EXP(-K696))</f>
        <v>0.68451127137024</v>
      </c>
    </row>
    <row r="697" customFormat="false" ht="15" hidden="false" customHeight="false" outlineLevel="0" collapsed="false">
      <c r="A697" s="4" t="n">
        <v>696</v>
      </c>
      <c r="B697" s="4" t="n">
        <v>25.4</v>
      </c>
      <c r="C697" s="4" t="n">
        <v>14</v>
      </c>
      <c r="D697" s="4" t="n">
        <v>1</v>
      </c>
      <c r="E697" s="4" t="n">
        <v>0</v>
      </c>
      <c r="F697" s="4" t="n">
        <v>0</v>
      </c>
      <c r="G697" s="5" t="n">
        <f aca="false">LOOKUP(B697,'WOE &amp; IV'!$B$5:$B$9,'WOE &amp; IV'!$H$5:$H$9)</f>
        <v>0.721515666459208</v>
      </c>
      <c r="H697" s="5" t="n">
        <f aca="false">LOOKUP(C697,'WOE &amp; IV'!$B$14:$B$18,'WOE &amp; IV'!$H$14:$H$18)</f>
        <v>-0.498509425915863</v>
      </c>
      <c r="I697" s="5" t="n">
        <f aca="false">LOOKUP(D697,'WOE &amp; IV'!$B$23:$B$26,'WOE &amp; IV'!$H$23:$H$26)</f>
        <v>-0.479121632008246</v>
      </c>
      <c r="J697" s="5" t="n">
        <f aca="false">LOOKUP(E697,'WOE &amp; IV'!$B$31:$B$34,'WOE &amp; IV'!$H$31:$H$34)</f>
        <v>0.255618819166126</v>
      </c>
      <c r="K697" s="5" t="n">
        <f aca="false">Model!$B$4+Model!$B$5*G697+Model!$B$6*H697+Model!$B$7*I697+Model!$B$8*J697</f>
        <v>-1.01749354350086</v>
      </c>
      <c r="L697" s="6" t="n">
        <f aca="false">IF(F697=1,LN(M697),LN(1-M697))</f>
        <v>-0.308586951852589</v>
      </c>
      <c r="M697" s="6" t="n">
        <f aca="false">1/(1+EXP(-K697))</f>
        <v>0.265515915329349</v>
      </c>
    </row>
    <row r="698" customFormat="false" ht="15" hidden="false" customHeight="false" outlineLevel="0" collapsed="false">
      <c r="A698" s="4" t="n">
        <v>697</v>
      </c>
      <c r="B698" s="4" t="n">
        <v>0</v>
      </c>
      <c r="C698" s="4" t="n">
        <v>275</v>
      </c>
      <c r="D698" s="4" t="n">
        <v>0</v>
      </c>
      <c r="E698" s="4" t="n">
        <v>1</v>
      </c>
      <c r="F698" s="4" t="n">
        <v>0</v>
      </c>
      <c r="G698" s="5" t="n">
        <f aca="false">LOOKUP(B698,'WOE &amp; IV'!$B$5:$B$9,'WOE &amp; IV'!$H$5:$H$9)</f>
        <v>1.45548484153941</v>
      </c>
      <c r="H698" s="5" t="n">
        <f aca="false">LOOKUP(C698,'WOE &amp; IV'!$B$14:$B$18,'WOE &amp; IV'!$H$14:$H$18)</f>
        <v>1.40669467736998</v>
      </c>
      <c r="I698" s="5" t="n">
        <f aca="false">LOOKUP(D698,'WOE &amp; IV'!$B$23:$B$26,'WOE &amp; IV'!$H$23:$H$26)</f>
        <v>0.552846198833581</v>
      </c>
      <c r="J698" s="5" t="n">
        <f aca="false">LOOKUP(E698,'WOE &amp; IV'!$B$31:$B$34,'WOE &amp; IV'!$H$31:$H$34)</f>
        <v>-0.102296734208726</v>
      </c>
      <c r="K698" s="5" t="n">
        <f aca="false">Model!$B$4+Model!$B$5*G698+Model!$B$6*H698+Model!$B$7*I698+Model!$B$8*J698</f>
        <v>-5.34262934265</v>
      </c>
      <c r="L698" s="6" t="n">
        <f aca="false">IF(F698=1,LN(M698),LN(1-M698))</f>
        <v>-0.00477187376524106</v>
      </c>
      <c r="M698" s="6" t="n">
        <f aca="false">1/(1+EXP(-K698))</f>
        <v>0.00476050646392214</v>
      </c>
    </row>
    <row r="699" customFormat="false" ht="15" hidden="false" customHeight="false" outlineLevel="0" collapsed="false">
      <c r="A699" s="4" t="n">
        <v>698</v>
      </c>
      <c r="B699" s="4" t="n">
        <v>20.9</v>
      </c>
      <c r="C699" s="4" t="n">
        <v>108</v>
      </c>
      <c r="D699" s="4" t="n">
        <v>0</v>
      </c>
      <c r="E699" s="4" t="n">
        <v>2</v>
      </c>
      <c r="F699" s="4" t="n">
        <v>0</v>
      </c>
      <c r="G699" s="5" t="n">
        <f aca="false">LOOKUP(B699,'WOE &amp; IV'!$B$5:$B$9,'WOE &amp; IV'!$H$5:$H$9)</f>
        <v>0.721515666459208</v>
      </c>
      <c r="H699" s="5" t="n">
        <f aca="false">LOOKUP(C699,'WOE &amp; IV'!$B$14:$B$18,'WOE &amp; IV'!$H$14:$H$18)</f>
        <v>-0.171825195660813</v>
      </c>
      <c r="I699" s="5" t="n">
        <f aca="false">LOOKUP(D699,'WOE &amp; IV'!$B$23:$B$26,'WOE &amp; IV'!$H$23:$H$26)</f>
        <v>0.552846198833581</v>
      </c>
      <c r="J699" s="5" t="n">
        <f aca="false">LOOKUP(E699,'WOE &amp; IV'!$B$31:$B$34,'WOE &amp; IV'!$H$31:$H$34)</f>
        <v>-0.0820085521567092</v>
      </c>
      <c r="K699" s="5" t="n">
        <f aca="false">Model!$B$4+Model!$B$5*G699+Model!$B$6*H699+Model!$B$7*I699+Model!$B$8*J699</f>
        <v>-2.33533387844001</v>
      </c>
      <c r="L699" s="6" t="n">
        <f aca="false">IF(F699=1,LN(M699),LN(1-M699))</f>
        <v>-0.0923769411437892</v>
      </c>
      <c r="M699" s="6" t="n">
        <f aca="false">1/(1+EXP(-K699))</f>
        <v>0.0882385956233166</v>
      </c>
    </row>
    <row r="700" customFormat="false" ht="15" hidden="false" customHeight="false" outlineLevel="0" collapsed="false">
      <c r="A700" s="4" t="n">
        <v>699</v>
      </c>
      <c r="B700" s="4" t="n">
        <v>22.1</v>
      </c>
      <c r="C700" s="4" t="n">
        <v>99</v>
      </c>
      <c r="D700" s="4" t="n">
        <v>2</v>
      </c>
      <c r="E700" s="4" t="n">
        <v>0</v>
      </c>
      <c r="F700" s="4" t="n">
        <v>1</v>
      </c>
      <c r="G700" s="5" t="n">
        <f aca="false">LOOKUP(B700,'WOE &amp; IV'!$B$5:$B$9,'WOE &amp; IV'!$H$5:$H$9)</f>
        <v>0.721515666459208</v>
      </c>
      <c r="H700" s="5" t="n">
        <f aca="false">LOOKUP(C700,'WOE &amp; IV'!$B$14:$B$18,'WOE &amp; IV'!$H$14:$H$18)</f>
        <v>-0.171825195660813</v>
      </c>
      <c r="I700" s="5" t="n">
        <f aca="false">LOOKUP(D700,'WOE &amp; IV'!$B$23:$B$26,'WOE &amp; IV'!$H$23:$H$26)</f>
        <v>-1.2525653595628</v>
      </c>
      <c r="J700" s="5" t="n">
        <f aca="false">LOOKUP(E700,'WOE &amp; IV'!$B$31:$B$34,'WOE &amp; IV'!$H$31:$H$34)</f>
        <v>0.255618819166126</v>
      </c>
      <c r="K700" s="5" t="n">
        <f aca="false">Model!$B$4+Model!$B$5*G700+Model!$B$6*H700+Model!$B$7*I700+Model!$B$8*J700</f>
        <v>-0.521355138981465</v>
      </c>
      <c r="L700" s="6" t="n">
        <f aca="false">IF(F700=1,LN(M700),LN(1-M700))</f>
        <v>-0.987423181231275</v>
      </c>
      <c r="M700" s="6" t="n">
        <f aca="false">1/(1+EXP(-K700))</f>
        <v>0.372535411507471</v>
      </c>
    </row>
    <row r="701" customFormat="false" ht="15" hidden="false" customHeight="false" outlineLevel="0" collapsed="false">
      <c r="A701" s="4" t="n">
        <v>700</v>
      </c>
      <c r="B701" s="4" t="n">
        <v>40</v>
      </c>
      <c r="C701" s="4" t="n">
        <v>22</v>
      </c>
      <c r="D701" s="4" t="n">
        <v>1</v>
      </c>
      <c r="E701" s="4" t="n">
        <v>0</v>
      </c>
      <c r="F701" s="4" t="n">
        <v>0</v>
      </c>
      <c r="G701" s="5" t="n">
        <f aca="false">LOOKUP(B701,'WOE &amp; IV'!$B$5:$B$9,'WOE &amp; IV'!$H$5:$H$9)</f>
        <v>0.218255430312074</v>
      </c>
      <c r="H701" s="5" t="n">
        <f aca="false">LOOKUP(C701,'WOE &amp; IV'!$B$14:$B$18,'WOE &amp; IV'!$H$14:$H$18)</f>
        <v>-0.498509425915863</v>
      </c>
      <c r="I701" s="5" t="n">
        <f aca="false">LOOKUP(D701,'WOE &amp; IV'!$B$23:$B$26,'WOE &amp; IV'!$H$23:$H$26)</f>
        <v>-0.479121632008246</v>
      </c>
      <c r="J701" s="5" t="n">
        <f aca="false">LOOKUP(E701,'WOE &amp; IV'!$B$31:$B$34,'WOE &amp; IV'!$H$31:$H$34)</f>
        <v>0.255618819166126</v>
      </c>
      <c r="K701" s="5" t="n">
        <f aca="false">Model!$B$4+Model!$B$5*G701+Model!$B$6*H701+Model!$B$7*I701+Model!$B$8*J701</f>
        <v>-0.438140359648276</v>
      </c>
      <c r="L701" s="6" t="n">
        <f aca="false">IF(F701=1,LN(M701),LN(1-M701))</f>
        <v>-0.497883359718538</v>
      </c>
      <c r="M701" s="6" t="n">
        <f aca="false">1/(1+EXP(-K701))</f>
        <v>0.392184173422913</v>
      </c>
    </row>
    <row r="702" customFormat="false" ht="15" hidden="false" customHeight="false" outlineLevel="0" collapsed="false">
      <c r="A702" s="4" t="n">
        <v>701</v>
      </c>
      <c r="B702" s="4" t="n">
        <v>72.8</v>
      </c>
      <c r="C702" s="4" t="n">
        <v>40</v>
      </c>
      <c r="D702" s="4" t="n">
        <v>0</v>
      </c>
      <c r="E702" s="4" t="n">
        <v>0</v>
      </c>
      <c r="F702" s="4" t="n">
        <v>0</v>
      </c>
      <c r="G702" s="5" t="n">
        <f aca="false">LOOKUP(B702,'WOE &amp; IV'!$B$5:$B$9,'WOE &amp; IV'!$H$5:$H$9)</f>
        <v>-0.907531990639555</v>
      </c>
      <c r="H702" s="5" t="n">
        <f aca="false">LOOKUP(C702,'WOE &amp; IV'!$B$14:$B$18,'WOE &amp; IV'!$H$14:$H$18)</f>
        <v>-0.18579367675035</v>
      </c>
      <c r="I702" s="5" t="n">
        <f aca="false">LOOKUP(D702,'WOE &amp; IV'!$B$23:$B$26,'WOE &amp; IV'!$H$23:$H$26)</f>
        <v>0.552846198833581</v>
      </c>
      <c r="J702" s="5" t="n">
        <f aca="false">LOOKUP(E702,'WOE &amp; IV'!$B$31:$B$34,'WOE &amp; IV'!$H$31:$H$34)</f>
        <v>0.255618819166126</v>
      </c>
      <c r="K702" s="5" t="n">
        <f aca="false">Model!$B$4+Model!$B$5*G702+Model!$B$6*H702+Model!$B$7*I702+Model!$B$8*J702</f>
        <v>-0.840985009345414</v>
      </c>
      <c r="L702" s="6" t="n">
        <f aca="false">IF(F702=1,LN(M702),LN(1-M702))</f>
        <v>-0.358572987239039</v>
      </c>
      <c r="M702" s="6" t="n">
        <f aca="false">1/(1+EXP(-K702))</f>
        <v>0.301327370208653</v>
      </c>
    </row>
    <row r="703" customFormat="false" ht="15" hidden="false" customHeight="false" outlineLevel="0" collapsed="false">
      <c r="A703" s="4" t="n">
        <v>702</v>
      </c>
      <c r="B703" s="4" t="n">
        <v>38.9</v>
      </c>
      <c r="C703" s="4" t="n">
        <v>82</v>
      </c>
      <c r="D703" s="4" t="n">
        <v>0</v>
      </c>
      <c r="E703" s="4" t="n">
        <v>3</v>
      </c>
      <c r="F703" s="4" t="n">
        <v>0</v>
      </c>
      <c r="G703" s="5" t="n">
        <f aca="false">LOOKUP(B703,'WOE &amp; IV'!$B$5:$B$9,'WOE &amp; IV'!$H$5:$H$9)</f>
        <v>0.218255430312074</v>
      </c>
      <c r="H703" s="5" t="n">
        <f aca="false">LOOKUP(C703,'WOE &amp; IV'!$B$14:$B$18,'WOE &amp; IV'!$H$14:$H$18)</f>
        <v>-0.171825195660813</v>
      </c>
      <c r="I703" s="5" t="n">
        <f aca="false">LOOKUP(D703,'WOE &amp; IV'!$B$23:$B$26,'WOE &amp; IV'!$H$23:$H$26)</f>
        <v>0.552846198833581</v>
      </c>
      <c r="J703" s="5" t="n">
        <f aca="false">LOOKUP(E703,'WOE &amp; IV'!$B$31:$B$34,'WOE &amp; IV'!$H$31:$H$34)</f>
        <v>-0.0820085521567092</v>
      </c>
      <c r="K703" s="5" t="n">
        <f aca="false">Model!$B$4+Model!$B$5*G703+Model!$B$6*H703+Model!$B$7*I703+Model!$B$8*J703</f>
        <v>-1.75598069458743</v>
      </c>
      <c r="L703" s="6" t="n">
        <f aca="false">IF(F703=1,LN(M703),LN(1-M703))</f>
        <v>-0.159340977938033</v>
      </c>
      <c r="M703" s="6" t="n">
        <f aca="false">1/(1+EXP(-K703))</f>
        <v>0.147294444388917</v>
      </c>
    </row>
    <row r="704" customFormat="false" ht="15" hidden="false" customHeight="false" outlineLevel="0" collapsed="false">
      <c r="A704" s="4" t="n">
        <v>703</v>
      </c>
      <c r="B704" s="4" t="n">
        <v>19.2</v>
      </c>
      <c r="C704" s="4" t="n">
        <v>42</v>
      </c>
      <c r="D704" s="4" t="n">
        <v>0</v>
      </c>
      <c r="E704" s="4" t="n">
        <v>1</v>
      </c>
      <c r="F704" s="4" t="n">
        <v>0</v>
      </c>
      <c r="G704" s="5" t="n">
        <f aca="false">LOOKUP(B704,'WOE &amp; IV'!$B$5:$B$9,'WOE &amp; IV'!$H$5:$H$9)</f>
        <v>0.721515666459208</v>
      </c>
      <c r="H704" s="5" t="n">
        <f aca="false">LOOKUP(C704,'WOE &amp; IV'!$B$14:$B$18,'WOE &amp; IV'!$H$14:$H$18)</f>
        <v>-0.18579367675035</v>
      </c>
      <c r="I704" s="5" t="n">
        <f aca="false">LOOKUP(D704,'WOE &amp; IV'!$B$23:$B$26,'WOE &amp; IV'!$H$23:$H$26)</f>
        <v>0.552846198833581</v>
      </c>
      <c r="J704" s="5" t="n">
        <f aca="false">LOOKUP(E704,'WOE &amp; IV'!$B$31:$B$34,'WOE &amp; IV'!$H$31:$H$34)</f>
        <v>-0.102296734208726</v>
      </c>
      <c r="K704" s="5" t="n">
        <f aca="false">Model!$B$4+Model!$B$5*G704+Model!$B$6*H704+Model!$B$7*I704+Model!$B$8*J704</f>
        <v>-2.29192840900561</v>
      </c>
      <c r="L704" s="6" t="n">
        <f aca="false">IF(F704=1,LN(M704),LN(1-M704))</f>
        <v>-0.0962836756841385</v>
      </c>
      <c r="M704" s="6" t="n">
        <f aca="false">1/(1+EXP(-K704))</f>
        <v>0.0917936565331135</v>
      </c>
    </row>
    <row r="705" customFormat="false" ht="15" hidden="false" customHeight="false" outlineLevel="0" collapsed="false">
      <c r="A705" s="4" t="n">
        <v>704</v>
      </c>
      <c r="B705" s="4" t="n">
        <v>43.6</v>
      </c>
      <c r="C705" s="4" t="n">
        <v>199</v>
      </c>
      <c r="D705" s="4" t="n">
        <v>0</v>
      </c>
      <c r="E705" s="4" t="n">
        <v>1</v>
      </c>
      <c r="F705" s="4" t="n">
        <v>0</v>
      </c>
      <c r="G705" s="5" t="n">
        <f aca="false">LOOKUP(B705,'WOE &amp; IV'!$B$5:$B$9,'WOE &amp; IV'!$H$5:$H$9)</f>
        <v>0.218255430312074</v>
      </c>
      <c r="H705" s="5" t="n">
        <f aca="false">LOOKUP(C705,'WOE &amp; IV'!$B$14:$B$18,'WOE &amp; IV'!$H$14:$H$18)</f>
        <v>0.149360747248786</v>
      </c>
      <c r="I705" s="5" t="n">
        <f aca="false">LOOKUP(D705,'WOE &amp; IV'!$B$23:$B$26,'WOE &amp; IV'!$H$23:$H$26)</f>
        <v>0.552846198833581</v>
      </c>
      <c r="J705" s="5" t="n">
        <f aca="false">LOOKUP(E705,'WOE &amp; IV'!$B$31:$B$34,'WOE &amp; IV'!$H$31:$H$34)</f>
        <v>-0.102296734208726</v>
      </c>
      <c r="K705" s="5" t="n">
        <f aca="false">Model!$B$4+Model!$B$5*G705+Model!$B$6*H705+Model!$B$7*I705+Model!$B$8*J705</f>
        <v>-2.17679761783423</v>
      </c>
      <c r="L705" s="6" t="n">
        <f aca="false">IF(F705=1,LN(M705),LN(1-M705))</f>
        <v>-0.107422090918936</v>
      </c>
      <c r="M705" s="6" t="n">
        <f aca="false">1/(1+EXP(-K705))</f>
        <v>0.101853506506954</v>
      </c>
    </row>
    <row r="706" customFormat="false" ht="15" hidden="false" customHeight="false" outlineLevel="0" collapsed="false">
      <c r="A706" s="4" t="n">
        <v>705</v>
      </c>
      <c r="B706" s="4" t="n">
        <v>71.2</v>
      </c>
      <c r="C706" s="4" t="n">
        <v>106</v>
      </c>
      <c r="D706" s="4" t="n">
        <v>2</v>
      </c>
      <c r="E706" s="4" t="n">
        <v>2</v>
      </c>
      <c r="F706" s="4" t="n">
        <v>1</v>
      </c>
      <c r="G706" s="5" t="n">
        <f aca="false">LOOKUP(B706,'WOE &amp; IV'!$B$5:$B$9,'WOE &amp; IV'!$H$5:$H$9)</f>
        <v>-0.907531990639555</v>
      </c>
      <c r="H706" s="5" t="n">
        <f aca="false">LOOKUP(C706,'WOE &amp; IV'!$B$14:$B$18,'WOE &amp; IV'!$H$14:$H$18)</f>
        <v>-0.171825195660813</v>
      </c>
      <c r="I706" s="5" t="n">
        <f aca="false">LOOKUP(D706,'WOE &amp; IV'!$B$23:$B$26,'WOE &amp; IV'!$H$23:$H$26)</f>
        <v>-1.2525653595628</v>
      </c>
      <c r="J706" s="5" t="n">
        <f aca="false">LOOKUP(E706,'WOE &amp; IV'!$B$31:$B$34,'WOE &amp; IV'!$H$31:$H$34)</f>
        <v>-0.0820085521567092</v>
      </c>
      <c r="K706" s="5" t="n">
        <f aca="false">Model!$B$4+Model!$B$5*G706+Model!$B$6*H706+Model!$B$7*I706+Model!$B$8*J706</f>
        <v>1.75436306078525</v>
      </c>
      <c r="L706" s="6" t="n">
        <f aca="false">IF(F706=1,LN(M706),LN(1-M706))</f>
        <v>-0.159579410802298</v>
      </c>
      <c r="M706" s="6" t="n">
        <f aca="false">1/(1+EXP(-K706))</f>
        <v>0.852502266819411</v>
      </c>
    </row>
    <row r="707" customFormat="false" ht="15" hidden="false" customHeight="false" outlineLevel="0" collapsed="false">
      <c r="A707" s="4" t="n">
        <v>706</v>
      </c>
      <c r="B707" s="4" t="n">
        <v>20.6</v>
      </c>
      <c r="C707" s="4" t="n">
        <v>42</v>
      </c>
      <c r="D707" s="4" t="n">
        <v>0</v>
      </c>
      <c r="E707" s="4" t="n">
        <v>0</v>
      </c>
      <c r="F707" s="4" t="n">
        <v>0</v>
      </c>
      <c r="G707" s="5" t="n">
        <f aca="false">LOOKUP(B707,'WOE &amp; IV'!$B$5:$B$9,'WOE &amp; IV'!$H$5:$H$9)</f>
        <v>0.721515666459208</v>
      </c>
      <c r="H707" s="5" t="n">
        <f aca="false">LOOKUP(C707,'WOE &amp; IV'!$B$14:$B$18,'WOE &amp; IV'!$H$14:$H$18)</f>
        <v>-0.18579367675035</v>
      </c>
      <c r="I707" s="5" t="n">
        <f aca="false">LOOKUP(D707,'WOE &amp; IV'!$B$23:$B$26,'WOE &amp; IV'!$H$23:$H$26)</f>
        <v>0.552846198833581</v>
      </c>
      <c r="J707" s="5" t="n">
        <f aca="false">LOOKUP(E707,'WOE &amp; IV'!$B$31:$B$34,'WOE &amp; IV'!$H$31:$H$34)</f>
        <v>0.255618819166126</v>
      </c>
      <c r="K707" s="5" t="n">
        <f aca="false">Model!$B$4+Model!$B$5*G707+Model!$B$6*H707+Model!$B$7*I707+Model!$B$8*J707</f>
        <v>-2.71634467219751</v>
      </c>
      <c r="L707" s="6" t="n">
        <f aca="false">IF(F707=1,LN(M707),LN(1-M707))</f>
        <v>-0.0640221273992377</v>
      </c>
      <c r="M707" s="6" t="n">
        <f aca="false">1/(1+EXP(-K707))</f>
        <v>0.06201575585075</v>
      </c>
    </row>
    <row r="708" customFormat="false" ht="15" hidden="false" customHeight="false" outlineLevel="0" collapsed="false">
      <c r="A708" s="4" t="n">
        <v>707</v>
      </c>
      <c r="B708" s="4" t="n">
        <v>22.2</v>
      </c>
      <c r="C708" s="4" t="n">
        <v>178</v>
      </c>
      <c r="D708" s="4" t="n">
        <v>0</v>
      </c>
      <c r="E708" s="4" t="n">
        <v>0</v>
      </c>
      <c r="F708" s="4" t="n">
        <v>0</v>
      </c>
      <c r="G708" s="5" t="n">
        <f aca="false">LOOKUP(B708,'WOE &amp; IV'!$B$5:$B$9,'WOE &amp; IV'!$H$5:$H$9)</f>
        <v>0.721515666459208</v>
      </c>
      <c r="H708" s="5" t="n">
        <f aca="false">LOOKUP(C708,'WOE &amp; IV'!$B$14:$B$18,'WOE &amp; IV'!$H$14:$H$18)</f>
        <v>0.149360747248786</v>
      </c>
      <c r="I708" s="5" t="n">
        <f aca="false">LOOKUP(D708,'WOE &amp; IV'!$B$23:$B$26,'WOE &amp; IV'!$H$23:$H$26)</f>
        <v>0.552846198833581</v>
      </c>
      <c r="J708" s="5" t="n">
        <f aca="false">LOOKUP(E708,'WOE &amp; IV'!$B$31:$B$34,'WOE &amp; IV'!$H$31:$H$34)</f>
        <v>0.255618819166126</v>
      </c>
      <c r="K708" s="5" t="n">
        <f aca="false">Model!$B$4+Model!$B$5*G708+Model!$B$6*H708+Model!$B$7*I708+Model!$B$8*J708</f>
        <v>-3.18056706487871</v>
      </c>
      <c r="L708" s="6" t="n">
        <f aca="false">IF(F708=1,LN(M708),LN(1-M708))</f>
        <v>-0.0407215863194826</v>
      </c>
      <c r="M708" s="6" t="n">
        <f aca="false">1/(1+EXP(-K708))</f>
        <v>0.0399036032878291</v>
      </c>
    </row>
    <row r="709" customFormat="false" ht="15" hidden="false" customHeight="false" outlineLevel="0" collapsed="false">
      <c r="A709" s="4" t="n">
        <v>708</v>
      </c>
      <c r="B709" s="4" t="n">
        <v>59</v>
      </c>
      <c r="C709" s="4" t="n">
        <v>74</v>
      </c>
      <c r="D709" s="4" t="n">
        <v>0</v>
      </c>
      <c r="E709" s="4" t="n">
        <v>1</v>
      </c>
      <c r="F709" s="4" t="n">
        <v>0</v>
      </c>
      <c r="G709" s="5" t="n">
        <f aca="false">LOOKUP(B709,'WOE &amp; IV'!$B$5:$B$9,'WOE &amp; IV'!$H$5:$H$9)</f>
        <v>0.218255430312074</v>
      </c>
      <c r="H709" s="5" t="n">
        <f aca="false">LOOKUP(C709,'WOE &amp; IV'!$B$14:$B$18,'WOE &amp; IV'!$H$14:$H$18)</f>
        <v>-0.171825195660813</v>
      </c>
      <c r="I709" s="5" t="n">
        <f aca="false">LOOKUP(D709,'WOE &amp; IV'!$B$23:$B$26,'WOE &amp; IV'!$H$23:$H$26)</f>
        <v>0.552846198833581</v>
      </c>
      <c r="J709" s="5" t="n">
        <f aca="false">LOOKUP(E709,'WOE &amp; IV'!$B$31:$B$34,'WOE &amp; IV'!$H$31:$H$34)</f>
        <v>-0.102296734208726</v>
      </c>
      <c r="K709" s="5" t="n">
        <f aca="false">Model!$B$4+Model!$B$5*G709+Model!$B$6*H709+Model!$B$7*I709+Model!$B$8*J709</f>
        <v>-1.73192296831015</v>
      </c>
      <c r="L709" s="6" t="n">
        <f aca="false">IF(F709=1,LN(M709),LN(1-M709))</f>
        <v>-0.162921100069835</v>
      </c>
      <c r="M709" s="6" t="n">
        <f aca="false">1/(1+EXP(-K709))</f>
        <v>0.150341776255468</v>
      </c>
    </row>
    <row r="710" customFormat="false" ht="15" hidden="false" customHeight="false" outlineLevel="0" collapsed="false">
      <c r="A710" s="4" t="n">
        <v>709</v>
      </c>
      <c r="B710" s="4" t="n">
        <v>39.5</v>
      </c>
      <c r="C710" s="4" t="n">
        <v>172</v>
      </c>
      <c r="D710" s="4" t="n">
        <v>0</v>
      </c>
      <c r="E710" s="4" t="n">
        <v>0</v>
      </c>
      <c r="F710" s="4" t="n">
        <v>0</v>
      </c>
      <c r="G710" s="5" t="n">
        <f aca="false">LOOKUP(B710,'WOE &amp; IV'!$B$5:$B$9,'WOE &amp; IV'!$H$5:$H$9)</f>
        <v>0.218255430312074</v>
      </c>
      <c r="H710" s="5" t="n">
        <f aca="false">LOOKUP(C710,'WOE &amp; IV'!$B$14:$B$18,'WOE &amp; IV'!$H$14:$H$18)</f>
        <v>0.149360747248786</v>
      </c>
      <c r="I710" s="5" t="n">
        <f aca="false">LOOKUP(D710,'WOE &amp; IV'!$B$23:$B$26,'WOE &amp; IV'!$H$23:$H$26)</f>
        <v>0.552846198833581</v>
      </c>
      <c r="J710" s="5" t="n">
        <f aca="false">LOOKUP(E710,'WOE &amp; IV'!$B$31:$B$34,'WOE &amp; IV'!$H$31:$H$34)</f>
        <v>0.255618819166126</v>
      </c>
      <c r="K710" s="5" t="n">
        <f aca="false">Model!$B$4+Model!$B$5*G710+Model!$B$6*H710+Model!$B$7*I710+Model!$B$8*J710</f>
        <v>-2.60121388102613</v>
      </c>
      <c r="L710" s="6" t="n">
        <f aca="false">IF(F710=1,LN(M710),LN(1-M710))</f>
        <v>-0.0715608135507159</v>
      </c>
      <c r="M710" s="6" t="n">
        <f aca="false">1/(1+EXP(-K710))</f>
        <v>0.0690603378729707</v>
      </c>
    </row>
    <row r="711" customFormat="false" ht="15" hidden="false" customHeight="false" outlineLevel="0" collapsed="false">
      <c r="A711" s="4" t="n">
        <v>710</v>
      </c>
      <c r="B711" s="4" t="n">
        <v>61.2</v>
      </c>
      <c r="C711" s="4" t="n">
        <v>64</v>
      </c>
      <c r="D711" s="4" t="n">
        <v>0</v>
      </c>
      <c r="E711" s="4" t="n">
        <v>0</v>
      </c>
      <c r="F711" s="4" t="n">
        <v>1</v>
      </c>
      <c r="G711" s="5" t="n">
        <f aca="false">LOOKUP(B711,'WOE &amp; IV'!$B$5:$B$9,'WOE &amp; IV'!$H$5:$H$9)</f>
        <v>-0.907531990639555</v>
      </c>
      <c r="H711" s="5" t="n">
        <f aca="false">LOOKUP(C711,'WOE &amp; IV'!$B$14:$B$18,'WOE &amp; IV'!$H$14:$H$18)</f>
        <v>-0.171825195660813</v>
      </c>
      <c r="I711" s="5" t="n">
        <f aca="false">LOOKUP(D711,'WOE &amp; IV'!$B$23:$B$26,'WOE &amp; IV'!$H$23:$H$26)</f>
        <v>0.552846198833581</v>
      </c>
      <c r="J711" s="5" t="n">
        <f aca="false">LOOKUP(E711,'WOE &amp; IV'!$B$31:$B$34,'WOE &amp; IV'!$H$31:$H$34)</f>
        <v>0.255618819166126</v>
      </c>
      <c r="K711" s="5" t="n">
        <f aca="false">Model!$B$4+Model!$B$5*G711+Model!$B$6*H711+Model!$B$7*I711+Model!$B$8*J711</f>
        <v>-0.860332752502532</v>
      </c>
      <c r="L711" s="6" t="n">
        <f aca="false">IF(F711=1,LN(M711),LN(1-M711))</f>
        <v>-1.21311503811837</v>
      </c>
      <c r="M711" s="6" t="n">
        <f aca="false">1/(1+EXP(-K711))</f>
        <v>0.297269828809644</v>
      </c>
    </row>
    <row r="712" customFormat="false" ht="15" hidden="false" customHeight="false" outlineLevel="0" collapsed="false">
      <c r="A712" s="4" t="n">
        <v>711</v>
      </c>
      <c r="B712" s="4" t="n">
        <v>44.7</v>
      </c>
      <c r="C712" s="4" t="n">
        <v>148</v>
      </c>
      <c r="D712" s="4" t="n">
        <v>0</v>
      </c>
      <c r="E712" s="4" t="n">
        <v>2</v>
      </c>
      <c r="F712" s="4" t="n">
        <v>0</v>
      </c>
      <c r="G712" s="5" t="n">
        <f aca="false">LOOKUP(B712,'WOE &amp; IV'!$B$5:$B$9,'WOE &amp; IV'!$H$5:$H$9)</f>
        <v>0.218255430312074</v>
      </c>
      <c r="H712" s="5" t="n">
        <f aca="false">LOOKUP(C712,'WOE &amp; IV'!$B$14:$B$18,'WOE &amp; IV'!$H$14:$H$18)</f>
        <v>0.149360747248786</v>
      </c>
      <c r="I712" s="5" t="n">
        <f aca="false">LOOKUP(D712,'WOE &amp; IV'!$B$23:$B$26,'WOE &amp; IV'!$H$23:$H$26)</f>
        <v>0.552846198833581</v>
      </c>
      <c r="J712" s="5" t="n">
        <f aca="false">LOOKUP(E712,'WOE &amp; IV'!$B$31:$B$34,'WOE &amp; IV'!$H$31:$H$34)</f>
        <v>-0.0820085521567092</v>
      </c>
      <c r="K712" s="5" t="n">
        <f aca="false">Model!$B$4+Model!$B$5*G712+Model!$B$6*H712+Model!$B$7*I712+Model!$B$8*J712</f>
        <v>-2.20085534411151</v>
      </c>
      <c r="L712" s="6" t="n">
        <f aca="false">IF(F712=1,LN(M712),LN(1-M712))</f>
        <v>-0.104998031617279</v>
      </c>
      <c r="M712" s="6" t="n">
        <f aca="false">1/(1+EXP(-K712))</f>
        <v>0.0996737052287567</v>
      </c>
    </row>
    <row r="713" customFormat="false" ht="15" hidden="false" customHeight="false" outlineLevel="0" collapsed="false">
      <c r="A713" s="4" t="n">
        <v>712</v>
      </c>
      <c r="B713" s="4" t="n">
        <v>62.5</v>
      </c>
      <c r="C713" s="4" t="n">
        <v>71</v>
      </c>
      <c r="D713" s="4" t="n">
        <v>0</v>
      </c>
      <c r="E713" s="4" t="n">
        <v>1</v>
      </c>
      <c r="F713" s="4" t="n">
        <v>0</v>
      </c>
      <c r="G713" s="5" t="n">
        <f aca="false">LOOKUP(B713,'WOE &amp; IV'!$B$5:$B$9,'WOE &amp; IV'!$H$5:$H$9)</f>
        <v>-0.907531990639555</v>
      </c>
      <c r="H713" s="5" t="n">
        <f aca="false">LOOKUP(C713,'WOE &amp; IV'!$B$14:$B$18,'WOE &amp; IV'!$H$14:$H$18)</f>
        <v>-0.171825195660813</v>
      </c>
      <c r="I713" s="5" t="n">
        <f aca="false">LOOKUP(D713,'WOE &amp; IV'!$B$23:$B$26,'WOE &amp; IV'!$H$23:$H$26)</f>
        <v>0.552846198833581</v>
      </c>
      <c r="J713" s="5" t="n">
        <f aca="false">LOOKUP(E713,'WOE &amp; IV'!$B$31:$B$34,'WOE &amp; IV'!$H$31:$H$34)</f>
        <v>-0.102296734208726</v>
      </c>
      <c r="K713" s="5" t="n">
        <f aca="false">Model!$B$4+Model!$B$5*G713+Model!$B$6*H713+Model!$B$7*I713+Model!$B$8*J713</f>
        <v>-0.435916489310632</v>
      </c>
      <c r="L713" s="6" t="n">
        <f aca="false">IF(F713=1,LN(M713),LN(1-M713))</f>
        <v>-0.498756116018286</v>
      </c>
      <c r="M713" s="6" t="n">
        <f aca="false">1/(1+EXP(-K713))</f>
        <v>0.392714417094236</v>
      </c>
    </row>
    <row r="714" customFormat="false" ht="15" hidden="false" customHeight="false" outlineLevel="0" collapsed="false">
      <c r="A714" s="4" t="n">
        <v>713</v>
      </c>
      <c r="B714" s="4" t="n">
        <v>19.1</v>
      </c>
      <c r="C714" s="4" t="n">
        <v>199</v>
      </c>
      <c r="D714" s="4" t="n">
        <v>1</v>
      </c>
      <c r="E714" s="4" t="n">
        <v>1</v>
      </c>
      <c r="F714" s="4" t="n">
        <v>1</v>
      </c>
      <c r="G714" s="5" t="n">
        <f aca="false">LOOKUP(B714,'WOE &amp; IV'!$B$5:$B$9,'WOE &amp; IV'!$H$5:$H$9)</f>
        <v>0.721515666459208</v>
      </c>
      <c r="H714" s="5" t="n">
        <f aca="false">LOOKUP(C714,'WOE &amp; IV'!$B$14:$B$18,'WOE &amp; IV'!$H$14:$H$18)</f>
        <v>0.149360747248786</v>
      </c>
      <c r="I714" s="5" t="n">
        <f aca="false">LOOKUP(D714,'WOE &amp; IV'!$B$23:$B$26,'WOE &amp; IV'!$H$23:$H$26)</f>
        <v>-0.479121632008246</v>
      </c>
      <c r="J714" s="5" t="n">
        <f aca="false">LOOKUP(E714,'WOE &amp; IV'!$B$31:$B$34,'WOE &amp; IV'!$H$31:$H$34)</f>
        <v>-0.102296734208726</v>
      </c>
      <c r="K714" s="5" t="n">
        <f aca="false">Model!$B$4+Model!$B$5*G714+Model!$B$6*H714+Model!$B$7*I714+Model!$B$8*J714</f>
        <v>-1.49044225715931</v>
      </c>
      <c r="L714" s="6" t="n">
        <f aca="false">IF(F714=1,LN(M714),LN(1-M714))</f>
        <v>-1.6936059374741</v>
      </c>
      <c r="M714" s="6" t="n">
        <f aca="false">1/(1+EXP(-K714))</f>
        <v>0.18385535631994</v>
      </c>
    </row>
    <row r="715" customFormat="false" ht="15" hidden="false" customHeight="false" outlineLevel="0" collapsed="false">
      <c r="A715" s="4" t="n">
        <v>714</v>
      </c>
      <c r="B715" s="4" t="n">
        <v>44.7</v>
      </c>
      <c r="C715" s="4" t="n">
        <v>14</v>
      </c>
      <c r="D715" s="4" t="n">
        <v>0</v>
      </c>
      <c r="E715" s="4" t="n">
        <v>0</v>
      </c>
      <c r="F715" s="4" t="n">
        <v>1</v>
      </c>
      <c r="G715" s="5" t="n">
        <f aca="false">LOOKUP(B715,'WOE &amp; IV'!$B$5:$B$9,'WOE &amp; IV'!$H$5:$H$9)</f>
        <v>0.218255430312074</v>
      </c>
      <c r="H715" s="5" t="n">
        <f aca="false">LOOKUP(C715,'WOE &amp; IV'!$B$14:$B$18,'WOE &amp; IV'!$H$14:$H$18)</f>
        <v>-0.498509425915863</v>
      </c>
      <c r="I715" s="5" t="n">
        <f aca="false">LOOKUP(D715,'WOE &amp; IV'!$B$23:$B$26,'WOE &amp; IV'!$H$23:$H$26)</f>
        <v>0.552846198833581</v>
      </c>
      <c r="J715" s="5" t="n">
        <f aca="false">LOOKUP(E715,'WOE &amp; IV'!$B$31:$B$34,'WOE &amp; IV'!$H$31:$H$34)</f>
        <v>0.255618819166126</v>
      </c>
      <c r="K715" s="5" t="n">
        <f aca="false">Model!$B$4+Model!$B$5*G715+Model!$B$6*H715+Model!$B$7*I715+Model!$B$8*J715</f>
        <v>-1.70384890417578</v>
      </c>
      <c r="L715" s="6" t="n">
        <f aca="false">IF(F715=1,LN(M715),LN(1-M715))</f>
        <v>-1.8710413781017</v>
      </c>
      <c r="M715" s="6" t="n">
        <f aca="false">1/(1+EXP(-K715))</f>
        <v>0.153963244350878</v>
      </c>
    </row>
    <row r="716" customFormat="false" ht="15" hidden="false" customHeight="false" outlineLevel="0" collapsed="false">
      <c r="A716" s="4" t="n">
        <v>715</v>
      </c>
      <c r="B716" s="4" t="n">
        <v>39.7</v>
      </c>
      <c r="C716" s="4" t="n">
        <v>31</v>
      </c>
      <c r="D716" s="4" t="n">
        <v>0</v>
      </c>
      <c r="E716" s="4" t="n">
        <v>1</v>
      </c>
      <c r="F716" s="4" t="n">
        <v>0</v>
      </c>
      <c r="G716" s="5" t="n">
        <f aca="false">LOOKUP(B716,'WOE &amp; IV'!$B$5:$B$9,'WOE &amp; IV'!$H$5:$H$9)</f>
        <v>0.218255430312074</v>
      </c>
      <c r="H716" s="5" t="n">
        <f aca="false">LOOKUP(C716,'WOE &amp; IV'!$B$14:$B$18,'WOE &amp; IV'!$H$14:$H$18)</f>
        <v>-0.18579367675035</v>
      </c>
      <c r="I716" s="5" t="n">
        <f aca="false">LOOKUP(D716,'WOE &amp; IV'!$B$23:$B$26,'WOE &amp; IV'!$H$23:$H$26)</f>
        <v>0.552846198833581</v>
      </c>
      <c r="J716" s="5" t="n">
        <f aca="false">LOOKUP(E716,'WOE &amp; IV'!$B$31:$B$34,'WOE &amp; IV'!$H$31:$H$34)</f>
        <v>-0.102296734208726</v>
      </c>
      <c r="K716" s="5" t="n">
        <f aca="false">Model!$B$4+Model!$B$5*G716+Model!$B$6*H716+Model!$B$7*I716+Model!$B$8*J716</f>
        <v>-1.71257522515303</v>
      </c>
      <c r="L716" s="6" t="n">
        <f aca="false">IF(F716=1,LN(M716),LN(1-M716))</f>
        <v>-0.165853890768698</v>
      </c>
      <c r="M716" s="6" t="n">
        <f aca="false">1/(1+EXP(-K716))</f>
        <v>0.152829995494673</v>
      </c>
    </row>
    <row r="717" customFormat="false" ht="15" hidden="false" customHeight="false" outlineLevel="0" collapsed="false">
      <c r="A717" s="4" t="n">
        <v>716</v>
      </c>
      <c r="B717" s="4" t="n">
        <v>14.6</v>
      </c>
      <c r="C717" s="4" t="n">
        <v>88</v>
      </c>
      <c r="D717" s="4" t="n">
        <v>0</v>
      </c>
      <c r="E717" s="4" t="n">
        <v>0</v>
      </c>
      <c r="F717" s="4" t="n">
        <v>0</v>
      </c>
      <c r="G717" s="5" t="n">
        <f aca="false">LOOKUP(B717,'WOE &amp; IV'!$B$5:$B$9,'WOE &amp; IV'!$H$5:$H$9)</f>
        <v>0.721515666459208</v>
      </c>
      <c r="H717" s="5" t="n">
        <f aca="false">LOOKUP(C717,'WOE &amp; IV'!$B$14:$B$18,'WOE &amp; IV'!$H$14:$H$18)</f>
        <v>-0.171825195660813</v>
      </c>
      <c r="I717" s="5" t="n">
        <f aca="false">LOOKUP(D717,'WOE &amp; IV'!$B$23:$B$26,'WOE &amp; IV'!$H$23:$H$26)</f>
        <v>0.552846198833581</v>
      </c>
      <c r="J717" s="5" t="n">
        <f aca="false">LOOKUP(E717,'WOE &amp; IV'!$B$31:$B$34,'WOE &amp; IV'!$H$31:$H$34)</f>
        <v>0.255618819166126</v>
      </c>
      <c r="K717" s="5" t="n">
        <f aca="false">Model!$B$4+Model!$B$5*G717+Model!$B$6*H717+Model!$B$7*I717+Model!$B$8*J717</f>
        <v>-2.73569241535463</v>
      </c>
      <c r="L717" s="6" t="n">
        <f aca="false">IF(F717=1,LN(M717),LN(1-M717))</f>
        <v>-0.0628330886981154</v>
      </c>
      <c r="M717" s="6" t="n">
        <f aca="false">1/(1+EXP(-K717))</f>
        <v>0.0608997929533568</v>
      </c>
    </row>
    <row r="718" customFormat="false" ht="15" hidden="false" customHeight="false" outlineLevel="0" collapsed="false">
      <c r="A718" s="4" t="n">
        <v>717</v>
      </c>
      <c r="B718" s="4" t="n">
        <v>5.9</v>
      </c>
      <c r="C718" s="4" t="n">
        <v>55</v>
      </c>
      <c r="D718" s="4" t="n">
        <v>0</v>
      </c>
      <c r="E718" s="4" t="n">
        <v>2</v>
      </c>
      <c r="F718" s="4" t="n">
        <v>0</v>
      </c>
      <c r="G718" s="5" t="n">
        <f aca="false">LOOKUP(B718,'WOE &amp; IV'!$B$5:$B$9,'WOE &amp; IV'!$H$5:$H$9)</f>
        <v>1.45548484153941</v>
      </c>
      <c r="H718" s="5" t="n">
        <f aca="false">LOOKUP(C718,'WOE &amp; IV'!$B$14:$B$18,'WOE &amp; IV'!$H$14:$H$18)</f>
        <v>-0.18579367675035</v>
      </c>
      <c r="I718" s="5" t="n">
        <f aca="false">LOOKUP(D718,'WOE &amp; IV'!$B$23:$B$26,'WOE &amp; IV'!$H$23:$H$26)</f>
        <v>0.552846198833581</v>
      </c>
      <c r="J718" s="5" t="n">
        <f aca="false">LOOKUP(E718,'WOE &amp; IV'!$B$31:$B$34,'WOE &amp; IV'!$H$31:$H$34)</f>
        <v>-0.0820085521567092</v>
      </c>
      <c r="K718" s="5" t="n">
        <f aca="false">Model!$B$4+Model!$B$5*G718+Model!$B$6*H718+Model!$B$7*I718+Model!$B$8*J718</f>
        <v>-3.16093144963522</v>
      </c>
      <c r="L718" s="6" t="n">
        <f aca="false">IF(F718=1,LN(M718),LN(1-M718))</f>
        <v>-0.0415125483895173</v>
      </c>
      <c r="M718" s="6" t="n">
        <f aca="false">1/(1+EXP(-K718))</f>
        <v>0.0406627028721405</v>
      </c>
    </row>
    <row r="719" customFormat="false" ht="15" hidden="false" customHeight="false" outlineLevel="0" collapsed="false">
      <c r="A719" s="4" t="n">
        <v>718</v>
      </c>
      <c r="B719" s="4" t="n">
        <v>62.1</v>
      </c>
      <c r="C719" s="4" t="n">
        <v>70</v>
      </c>
      <c r="D719" s="4" t="n">
        <v>0</v>
      </c>
      <c r="E719" s="4" t="n">
        <v>1</v>
      </c>
      <c r="F719" s="4" t="n">
        <v>0</v>
      </c>
      <c r="G719" s="5" t="n">
        <f aca="false">LOOKUP(B719,'WOE &amp; IV'!$B$5:$B$9,'WOE &amp; IV'!$H$5:$H$9)</f>
        <v>-0.907531990639555</v>
      </c>
      <c r="H719" s="5" t="n">
        <f aca="false">LOOKUP(C719,'WOE &amp; IV'!$B$14:$B$18,'WOE &amp; IV'!$H$14:$H$18)</f>
        <v>-0.171825195660813</v>
      </c>
      <c r="I719" s="5" t="n">
        <f aca="false">LOOKUP(D719,'WOE &amp; IV'!$B$23:$B$26,'WOE &amp; IV'!$H$23:$H$26)</f>
        <v>0.552846198833581</v>
      </c>
      <c r="J719" s="5" t="n">
        <f aca="false">LOOKUP(E719,'WOE &amp; IV'!$B$31:$B$34,'WOE &amp; IV'!$H$31:$H$34)</f>
        <v>-0.102296734208726</v>
      </c>
      <c r="K719" s="5" t="n">
        <f aca="false">Model!$B$4+Model!$B$5*G719+Model!$B$6*H719+Model!$B$7*I719+Model!$B$8*J719</f>
        <v>-0.435916489310632</v>
      </c>
      <c r="L719" s="6" t="n">
        <f aca="false">IF(F719=1,LN(M719),LN(1-M719))</f>
        <v>-0.498756116018286</v>
      </c>
      <c r="M719" s="6" t="n">
        <f aca="false">1/(1+EXP(-K719))</f>
        <v>0.392714417094236</v>
      </c>
    </row>
    <row r="720" customFormat="false" ht="15" hidden="false" customHeight="false" outlineLevel="0" collapsed="false">
      <c r="A720" s="4" t="n">
        <v>719</v>
      </c>
      <c r="B720" s="4" t="n">
        <v>36.2</v>
      </c>
      <c r="C720" s="4" t="n">
        <v>161</v>
      </c>
      <c r="D720" s="4" t="n">
        <v>0</v>
      </c>
      <c r="E720" s="4" t="n">
        <v>0</v>
      </c>
      <c r="F720" s="4" t="n">
        <v>0</v>
      </c>
      <c r="G720" s="5" t="n">
        <f aca="false">LOOKUP(B720,'WOE &amp; IV'!$B$5:$B$9,'WOE &amp; IV'!$H$5:$H$9)</f>
        <v>0.218255430312074</v>
      </c>
      <c r="H720" s="5" t="n">
        <f aca="false">LOOKUP(C720,'WOE &amp; IV'!$B$14:$B$18,'WOE &amp; IV'!$H$14:$H$18)</f>
        <v>0.149360747248786</v>
      </c>
      <c r="I720" s="5" t="n">
        <f aca="false">LOOKUP(D720,'WOE &amp; IV'!$B$23:$B$26,'WOE &amp; IV'!$H$23:$H$26)</f>
        <v>0.552846198833581</v>
      </c>
      <c r="J720" s="5" t="n">
        <f aca="false">LOOKUP(E720,'WOE &amp; IV'!$B$31:$B$34,'WOE &amp; IV'!$H$31:$H$34)</f>
        <v>0.255618819166126</v>
      </c>
      <c r="K720" s="5" t="n">
        <f aca="false">Model!$B$4+Model!$B$5*G720+Model!$B$6*H720+Model!$B$7*I720+Model!$B$8*J720</f>
        <v>-2.60121388102613</v>
      </c>
      <c r="L720" s="6" t="n">
        <f aca="false">IF(F720=1,LN(M720),LN(1-M720))</f>
        <v>-0.0715608135507159</v>
      </c>
      <c r="M720" s="6" t="n">
        <f aca="false">1/(1+EXP(-K720))</f>
        <v>0.0690603378729707</v>
      </c>
    </row>
    <row r="721" customFormat="false" ht="15" hidden="false" customHeight="false" outlineLevel="0" collapsed="false">
      <c r="A721" s="4" t="n">
        <v>720</v>
      </c>
      <c r="B721" s="4" t="n">
        <v>19.4</v>
      </c>
      <c r="C721" s="4" t="n">
        <v>68</v>
      </c>
      <c r="D721" s="4" t="n">
        <v>0</v>
      </c>
      <c r="E721" s="4" t="n">
        <v>0</v>
      </c>
      <c r="F721" s="4" t="n">
        <v>0</v>
      </c>
      <c r="G721" s="5" t="n">
        <f aca="false">LOOKUP(B721,'WOE &amp; IV'!$B$5:$B$9,'WOE &amp; IV'!$H$5:$H$9)</f>
        <v>0.721515666459208</v>
      </c>
      <c r="H721" s="5" t="n">
        <f aca="false">LOOKUP(C721,'WOE &amp; IV'!$B$14:$B$18,'WOE &amp; IV'!$H$14:$H$18)</f>
        <v>-0.171825195660813</v>
      </c>
      <c r="I721" s="5" t="n">
        <f aca="false">LOOKUP(D721,'WOE &amp; IV'!$B$23:$B$26,'WOE &amp; IV'!$H$23:$H$26)</f>
        <v>0.552846198833581</v>
      </c>
      <c r="J721" s="5" t="n">
        <f aca="false">LOOKUP(E721,'WOE &amp; IV'!$B$31:$B$34,'WOE &amp; IV'!$H$31:$H$34)</f>
        <v>0.255618819166126</v>
      </c>
      <c r="K721" s="5" t="n">
        <f aca="false">Model!$B$4+Model!$B$5*G721+Model!$B$6*H721+Model!$B$7*I721+Model!$B$8*J721</f>
        <v>-2.73569241535463</v>
      </c>
      <c r="L721" s="6" t="n">
        <f aca="false">IF(F721=1,LN(M721),LN(1-M721))</f>
        <v>-0.0628330886981154</v>
      </c>
      <c r="M721" s="6" t="n">
        <f aca="false">1/(1+EXP(-K721))</f>
        <v>0.0608997929533568</v>
      </c>
    </row>
    <row r="722" customFormat="false" ht="15" hidden="false" customHeight="false" outlineLevel="0" collapsed="false">
      <c r="A722" s="4" t="n">
        <v>721</v>
      </c>
      <c r="B722" s="4" t="n">
        <v>42.6</v>
      </c>
      <c r="C722" s="4" t="n">
        <v>128</v>
      </c>
      <c r="D722" s="4" t="n">
        <v>1</v>
      </c>
      <c r="E722" s="4" t="n">
        <v>3</v>
      </c>
      <c r="F722" s="4" t="n">
        <v>1</v>
      </c>
      <c r="G722" s="5" t="n">
        <f aca="false">LOOKUP(B722,'WOE &amp; IV'!$B$5:$B$9,'WOE &amp; IV'!$H$5:$H$9)</f>
        <v>0.218255430312074</v>
      </c>
      <c r="H722" s="5" t="n">
        <f aca="false">LOOKUP(C722,'WOE &amp; IV'!$B$14:$B$18,'WOE &amp; IV'!$H$14:$H$18)</f>
        <v>0.149360747248786</v>
      </c>
      <c r="I722" s="5" t="n">
        <f aca="false">LOOKUP(D722,'WOE &amp; IV'!$B$23:$B$26,'WOE &amp; IV'!$H$23:$H$26)</f>
        <v>-0.479121632008246</v>
      </c>
      <c r="J722" s="5" t="n">
        <f aca="false">LOOKUP(E722,'WOE &amp; IV'!$B$31:$B$34,'WOE &amp; IV'!$H$31:$H$34)</f>
        <v>-0.0820085521567092</v>
      </c>
      <c r="K722" s="5" t="n">
        <f aca="false">Model!$B$4+Model!$B$5*G722+Model!$B$6*H722+Model!$B$7*I722+Model!$B$8*J722</f>
        <v>-0.935146799584013</v>
      </c>
      <c r="L722" s="6" t="n">
        <f aca="false">IF(F722=1,LN(M722),LN(1-M722))</f>
        <v>-1.26626777106283</v>
      </c>
      <c r="M722" s="6" t="n">
        <f aca="false">1/(1+EXP(-K722))</f>
        <v>0.281881708045895</v>
      </c>
    </row>
    <row r="723" customFormat="false" ht="15" hidden="false" customHeight="false" outlineLevel="0" collapsed="false">
      <c r="A723" s="4" t="n">
        <v>722</v>
      </c>
      <c r="B723" s="4" t="n">
        <v>73.2</v>
      </c>
      <c r="C723" s="4" t="n">
        <v>45</v>
      </c>
      <c r="D723" s="4" t="n">
        <v>0</v>
      </c>
      <c r="E723" s="4" t="n">
        <v>0</v>
      </c>
      <c r="F723" s="4" t="n">
        <v>0</v>
      </c>
      <c r="G723" s="5" t="n">
        <f aca="false">LOOKUP(B723,'WOE &amp; IV'!$B$5:$B$9,'WOE &amp; IV'!$H$5:$H$9)</f>
        <v>-0.907531990639555</v>
      </c>
      <c r="H723" s="5" t="n">
        <f aca="false">LOOKUP(C723,'WOE &amp; IV'!$B$14:$B$18,'WOE &amp; IV'!$H$14:$H$18)</f>
        <v>-0.18579367675035</v>
      </c>
      <c r="I723" s="5" t="n">
        <f aca="false">LOOKUP(D723,'WOE &amp; IV'!$B$23:$B$26,'WOE &amp; IV'!$H$23:$H$26)</f>
        <v>0.552846198833581</v>
      </c>
      <c r="J723" s="5" t="n">
        <f aca="false">LOOKUP(E723,'WOE &amp; IV'!$B$31:$B$34,'WOE &amp; IV'!$H$31:$H$34)</f>
        <v>0.255618819166126</v>
      </c>
      <c r="K723" s="5" t="n">
        <f aca="false">Model!$B$4+Model!$B$5*G723+Model!$B$6*H723+Model!$B$7*I723+Model!$B$8*J723</f>
        <v>-0.840985009345414</v>
      </c>
      <c r="L723" s="6" t="n">
        <f aca="false">IF(F723=1,LN(M723),LN(1-M723))</f>
        <v>-0.358572987239039</v>
      </c>
      <c r="M723" s="6" t="n">
        <f aca="false">1/(1+EXP(-K723))</f>
        <v>0.301327370208653</v>
      </c>
    </row>
    <row r="724" customFormat="false" ht="15" hidden="false" customHeight="false" outlineLevel="0" collapsed="false">
      <c r="A724" s="4" t="n">
        <v>723</v>
      </c>
      <c r="B724" s="4" t="n">
        <v>0</v>
      </c>
      <c r="C724" s="4" t="n">
        <v>11</v>
      </c>
      <c r="D724" s="4" t="n">
        <v>0</v>
      </c>
      <c r="E724" s="4" t="n">
        <v>2</v>
      </c>
      <c r="F724" s="4" t="n">
        <v>0</v>
      </c>
      <c r="G724" s="5" t="n">
        <f aca="false">LOOKUP(B724,'WOE &amp; IV'!$B$5:$B$9,'WOE &amp; IV'!$H$5:$H$9)</f>
        <v>1.45548484153941</v>
      </c>
      <c r="H724" s="5" t="n">
        <f aca="false">LOOKUP(C724,'WOE &amp; IV'!$B$14:$B$18,'WOE &amp; IV'!$H$14:$H$18)</f>
        <v>-0.498509425915863</v>
      </c>
      <c r="I724" s="5" t="n">
        <f aca="false">LOOKUP(D724,'WOE &amp; IV'!$B$23:$B$26,'WOE &amp; IV'!$H$23:$H$26)</f>
        <v>0.552846198833581</v>
      </c>
      <c r="J724" s="5" t="n">
        <f aca="false">LOOKUP(E724,'WOE &amp; IV'!$B$31:$B$34,'WOE &amp; IV'!$H$31:$H$34)</f>
        <v>-0.0820085521567092</v>
      </c>
      <c r="K724" s="5" t="n">
        <f aca="false">Model!$B$4+Model!$B$5*G724+Model!$B$6*H724+Model!$B$7*I724+Model!$B$8*J724</f>
        <v>-2.72778886546607</v>
      </c>
      <c r="L724" s="6" t="n">
        <f aca="false">IF(F724=1,LN(M724),LN(1-M724))</f>
        <v>-0.063316203638406</v>
      </c>
      <c r="M724" s="6" t="n">
        <f aca="false">1/(1+EXP(-K724))</f>
        <v>0.0613533767184419</v>
      </c>
    </row>
    <row r="725" customFormat="false" ht="15" hidden="false" customHeight="false" outlineLevel="0" collapsed="false">
      <c r="A725" s="4" t="n">
        <v>724</v>
      </c>
      <c r="B725" s="4" t="n">
        <v>7.6</v>
      </c>
      <c r="C725" s="4" t="n">
        <v>171</v>
      </c>
      <c r="D725" s="4" t="n">
        <v>0</v>
      </c>
      <c r="E725" s="4" t="n">
        <v>1</v>
      </c>
      <c r="F725" s="4" t="n">
        <v>0</v>
      </c>
      <c r="G725" s="5" t="n">
        <f aca="false">LOOKUP(B725,'WOE &amp; IV'!$B$5:$B$9,'WOE &amp; IV'!$H$5:$H$9)</f>
        <v>1.45548484153941</v>
      </c>
      <c r="H725" s="5" t="n">
        <f aca="false">LOOKUP(C725,'WOE &amp; IV'!$B$14:$B$18,'WOE &amp; IV'!$H$14:$H$18)</f>
        <v>0.149360747248786</v>
      </c>
      <c r="I725" s="5" t="n">
        <f aca="false">LOOKUP(D725,'WOE &amp; IV'!$B$23:$B$26,'WOE &amp; IV'!$H$23:$H$26)</f>
        <v>0.552846198833581</v>
      </c>
      <c r="J725" s="5" t="n">
        <f aca="false">LOOKUP(E725,'WOE &amp; IV'!$B$31:$B$34,'WOE &amp; IV'!$H$31:$H$34)</f>
        <v>-0.102296734208726</v>
      </c>
      <c r="K725" s="5" t="n">
        <f aca="false">Model!$B$4+Model!$B$5*G725+Model!$B$6*H725+Model!$B$7*I725+Model!$B$8*J725</f>
        <v>-3.60109611603914</v>
      </c>
      <c r="L725" s="6" t="n">
        <f aca="false">IF(F725=1,LN(M725),LN(1-M725))</f>
        <v>-0.0269279551643663</v>
      </c>
      <c r="M725" s="6" t="n">
        <f aca="false">1/(1+EXP(-K725))</f>
        <v>0.0265686302988493</v>
      </c>
    </row>
    <row r="726" customFormat="false" ht="15" hidden="false" customHeight="false" outlineLevel="0" collapsed="false">
      <c r="A726" s="4" t="n">
        <v>725</v>
      </c>
      <c r="B726" s="4" t="n">
        <v>21.9</v>
      </c>
      <c r="C726" s="4" t="n">
        <v>317</v>
      </c>
      <c r="D726" s="4" t="n">
        <v>0</v>
      </c>
      <c r="E726" s="4" t="n">
        <v>3</v>
      </c>
      <c r="F726" s="4" t="n">
        <v>0</v>
      </c>
      <c r="G726" s="5" t="n">
        <f aca="false">LOOKUP(B726,'WOE &amp; IV'!$B$5:$B$9,'WOE &amp; IV'!$H$5:$H$9)</f>
        <v>0.721515666459208</v>
      </c>
      <c r="H726" s="5" t="n">
        <f aca="false">LOOKUP(C726,'WOE &amp; IV'!$B$14:$B$18,'WOE &amp; IV'!$H$14:$H$18)</f>
        <v>1.40669467736998</v>
      </c>
      <c r="I726" s="5" t="n">
        <f aca="false">LOOKUP(D726,'WOE &amp; IV'!$B$23:$B$26,'WOE &amp; IV'!$H$23:$H$26)</f>
        <v>0.552846198833581</v>
      </c>
      <c r="J726" s="5" t="n">
        <f aca="false">LOOKUP(E726,'WOE &amp; IV'!$B$31:$B$34,'WOE &amp; IV'!$H$31:$H$34)</f>
        <v>-0.0820085521567092</v>
      </c>
      <c r="K726" s="5" t="n">
        <f aca="false">Model!$B$4+Model!$B$5*G726+Model!$B$6*H726+Model!$B$7*I726+Model!$B$8*J726</f>
        <v>-4.52174175457496</v>
      </c>
      <c r="L726" s="6" t="n">
        <f aca="false">IF(F726=1,LN(M726),LN(1-M726))</f>
        <v>-0.0108114195833392</v>
      </c>
      <c r="M726" s="6" t="n">
        <f aca="false">1/(1+EXP(-K726))</f>
        <v>0.0107531862372871</v>
      </c>
    </row>
    <row r="727" customFormat="false" ht="15" hidden="false" customHeight="false" outlineLevel="0" collapsed="false">
      <c r="A727" s="4" t="n">
        <v>726</v>
      </c>
      <c r="B727" s="4" t="n">
        <v>81.5</v>
      </c>
      <c r="C727" s="4" t="n">
        <v>118</v>
      </c>
      <c r="D727" s="4" t="n">
        <v>1</v>
      </c>
      <c r="E727" s="4" t="n">
        <v>1</v>
      </c>
      <c r="F727" s="4" t="n">
        <v>0</v>
      </c>
      <c r="G727" s="5" t="n">
        <f aca="false">LOOKUP(B727,'WOE &amp; IV'!$B$5:$B$9,'WOE &amp; IV'!$H$5:$H$9)</f>
        <v>-0.907531990639555</v>
      </c>
      <c r="H727" s="5" t="n">
        <f aca="false">LOOKUP(C727,'WOE &amp; IV'!$B$14:$B$18,'WOE &amp; IV'!$H$14:$H$18)</f>
        <v>-0.171825195660813</v>
      </c>
      <c r="I727" s="5" t="n">
        <f aca="false">LOOKUP(D727,'WOE &amp; IV'!$B$23:$B$26,'WOE &amp; IV'!$H$23:$H$26)</f>
        <v>-0.479121632008246</v>
      </c>
      <c r="J727" s="5" t="n">
        <f aca="false">LOOKUP(E727,'WOE &amp; IV'!$B$31:$B$34,'WOE &amp; IV'!$H$31:$H$34)</f>
        <v>-0.102296734208726</v>
      </c>
      <c r="K727" s="5" t="n">
        <f aca="false">Model!$B$4+Model!$B$5*G727+Model!$B$6*H727+Model!$B$7*I727+Model!$B$8*J727</f>
        <v>0.829792055216869</v>
      </c>
      <c r="L727" s="6" t="n">
        <f aca="false">IF(F727=1,LN(M727),LN(1-M727))</f>
        <v>-1.19175099318478</v>
      </c>
      <c r="M727" s="6" t="n">
        <f aca="false">1/(1+EXP(-K727))</f>
        <v>0.696310959197706</v>
      </c>
    </row>
    <row r="728" customFormat="false" ht="15" hidden="false" customHeight="false" outlineLevel="0" collapsed="false">
      <c r="A728" s="4" t="n">
        <v>727</v>
      </c>
      <c r="B728" s="4" t="n">
        <v>52.1</v>
      </c>
      <c r="C728" s="4" t="n">
        <v>92</v>
      </c>
      <c r="D728" s="4" t="n">
        <v>1</v>
      </c>
      <c r="E728" s="4" t="n">
        <v>1</v>
      </c>
      <c r="F728" s="4" t="n">
        <v>1</v>
      </c>
      <c r="G728" s="5" t="n">
        <f aca="false">LOOKUP(B728,'WOE &amp; IV'!$B$5:$B$9,'WOE &amp; IV'!$H$5:$H$9)</f>
        <v>0.218255430312074</v>
      </c>
      <c r="H728" s="5" t="n">
        <f aca="false">LOOKUP(C728,'WOE &amp; IV'!$B$14:$B$18,'WOE &amp; IV'!$H$14:$H$18)</f>
        <v>-0.171825195660813</v>
      </c>
      <c r="I728" s="5" t="n">
        <f aca="false">LOOKUP(D728,'WOE &amp; IV'!$B$23:$B$26,'WOE &amp; IV'!$H$23:$H$26)</f>
        <v>-0.479121632008246</v>
      </c>
      <c r="J728" s="5" t="n">
        <f aca="false">LOOKUP(E728,'WOE &amp; IV'!$B$31:$B$34,'WOE &amp; IV'!$H$31:$H$34)</f>
        <v>-0.102296734208726</v>
      </c>
      <c r="K728" s="5" t="n">
        <f aca="false">Model!$B$4+Model!$B$5*G728+Model!$B$6*H728+Model!$B$7*I728+Model!$B$8*J728</f>
        <v>-0.466214423782645</v>
      </c>
      <c r="L728" s="6" t="n">
        <f aca="false">IF(F728=1,LN(M728),LN(1-M728))</f>
        <v>-0.95318132595617</v>
      </c>
      <c r="M728" s="6" t="n">
        <f aca="false">1/(1+EXP(-K728))</f>
        <v>0.385512629195571</v>
      </c>
    </row>
    <row r="729" customFormat="false" ht="15" hidden="false" customHeight="false" outlineLevel="0" collapsed="false">
      <c r="A729" s="4" t="n">
        <v>728</v>
      </c>
      <c r="B729" s="4" t="n">
        <v>64.2</v>
      </c>
      <c r="C729" s="4" t="n">
        <v>109</v>
      </c>
      <c r="D729" s="4" t="n">
        <v>0</v>
      </c>
      <c r="E729" s="4" t="n">
        <v>0</v>
      </c>
      <c r="F729" s="4" t="n">
        <v>1</v>
      </c>
      <c r="G729" s="5" t="n">
        <f aca="false">LOOKUP(B729,'WOE &amp; IV'!$B$5:$B$9,'WOE &amp; IV'!$H$5:$H$9)</f>
        <v>-0.907531990639555</v>
      </c>
      <c r="H729" s="5" t="n">
        <f aca="false">LOOKUP(C729,'WOE &amp; IV'!$B$14:$B$18,'WOE &amp; IV'!$H$14:$H$18)</f>
        <v>-0.171825195660813</v>
      </c>
      <c r="I729" s="5" t="n">
        <f aca="false">LOOKUP(D729,'WOE &amp; IV'!$B$23:$B$26,'WOE &amp; IV'!$H$23:$H$26)</f>
        <v>0.552846198833581</v>
      </c>
      <c r="J729" s="5" t="n">
        <f aca="false">LOOKUP(E729,'WOE &amp; IV'!$B$31:$B$34,'WOE &amp; IV'!$H$31:$H$34)</f>
        <v>0.255618819166126</v>
      </c>
      <c r="K729" s="5" t="n">
        <f aca="false">Model!$B$4+Model!$B$5*G729+Model!$B$6*H729+Model!$B$7*I729+Model!$B$8*J729</f>
        <v>-0.860332752502532</v>
      </c>
      <c r="L729" s="6" t="n">
        <f aca="false">IF(F729=1,LN(M729),LN(1-M729))</f>
        <v>-1.21311503811837</v>
      </c>
      <c r="M729" s="6" t="n">
        <f aca="false">1/(1+EXP(-K729))</f>
        <v>0.297269828809644</v>
      </c>
    </row>
    <row r="730" customFormat="false" ht="15" hidden="false" customHeight="false" outlineLevel="0" collapsed="false">
      <c r="A730" s="4" t="n">
        <v>729</v>
      </c>
      <c r="B730" s="4" t="n">
        <v>16.5</v>
      </c>
      <c r="C730" s="4" t="n">
        <v>249</v>
      </c>
      <c r="D730" s="4" t="n">
        <v>0</v>
      </c>
      <c r="E730" s="4" t="n">
        <v>1</v>
      </c>
      <c r="F730" s="4" t="n">
        <v>0</v>
      </c>
      <c r="G730" s="5" t="n">
        <f aca="false">LOOKUP(B730,'WOE &amp; IV'!$B$5:$B$9,'WOE &amp; IV'!$H$5:$H$9)</f>
        <v>0.721515666459208</v>
      </c>
      <c r="H730" s="5" t="n">
        <f aca="false">LOOKUP(C730,'WOE &amp; IV'!$B$14:$B$18,'WOE &amp; IV'!$H$14:$H$18)</f>
        <v>1.40669467736998</v>
      </c>
      <c r="I730" s="5" t="n">
        <f aca="false">LOOKUP(D730,'WOE &amp; IV'!$B$23:$B$26,'WOE &amp; IV'!$H$23:$H$26)</f>
        <v>0.552846198833581</v>
      </c>
      <c r="J730" s="5" t="n">
        <f aca="false">LOOKUP(E730,'WOE &amp; IV'!$B$31:$B$34,'WOE &amp; IV'!$H$31:$H$34)</f>
        <v>-0.102296734208726</v>
      </c>
      <c r="K730" s="5" t="n">
        <f aca="false">Model!$B$4+Model!$B$5*G730+Model!$B$6*H730+Model!$B$7*I730+Model!$B$8*J730</f>
        <v>-4.49768402829767</v>
      </c>
      <c r="L730" s="6" t="n">
        <f aca="false">IF(F730=1,LN(M730),LN(1-M730))</f>
        <v>-0.0110732194605699</v>
      </c>
      <c r="M730" s="6" t="n">
        <f aca="false">1/(1+EXP(-K730))</f>
        <v>0.0110121370335588</v>
      </c>
    </row>
    <row r="731" customFormat="false" ht="15" hidden="false" customHeight="false" outlineLevel="0" collapsed="false">
      <c r="A731" s="4" t="n">
        <v>730</v>
      </c>
      <c r="B731" s="4" t="n">
        <v>17</v>
      </c>
      <c r="C731" s="4" t="n">
        <v>119</v>
      </c>
      <c r="D731" s="4" t="n">
        <v>0</v>
      </c>
      <c r="E731" s="4" t="n">
        <v>2</v>
      </c>
      <c r="F731" s="4" t="n">
        <v>0</v>
      </c>
      <c r="G731" s="5" t="n">
        <f aca="false">LOOKUP(B731,'WOE &amp; IV'!$B$5:$B$9,'WOE &amp; IV'!$H$5:$H$9)</f>
        <v>0.721515666459208</v>
      </c>
      <c r="H731" s="5" t="n">
        <f aca="false">LOOKUP(C731,'WOE &amp; IV'!$B$14:$B$18,'WOE &amp; IV'!$H$14:$H$18)</f>
        <v>-0.171825195660813</v>
      </c>
      <c r="I731" s="5" t="n">
        <f aca="false">LOOKUP(D731,'WOE &amp; IV'!$B$23:$B$26,'WOE &amp; IV'!$H$23:$H$26)</f>
        <v>0.552846198833581</v>
      </c>
      <c r="J731" s="5" t="n">
        <f aca="false">LOOKUP(E731,'WOE &amp; IV'!$B$31:$B$34,'WOE &amp; IV'!$H$31:$H$34)</f>
        <v>-0.0820085521567092</v>
      </c>
      <c r="K731" s="5" t="n">
        <f aca="false">Model!$B$4+Model!$B$5*G731+Model!$B$6*H731+Model!$B$7*I731+Model!$B$8*J731</f>
        <v>-2.33533387844001</v>
      </c>
      <c r="L731" s="6" t="n">
        <f aca="false">IF(F731=1,LN(M731),LN(1-M731))</f>
        <v>-0.0923769411437892</v>
      </c>
      <c r="M731" s="6" t="n">
        <f aca="false">1/(1+EXP(-K731))</f>
        <v>0.0882385956233166</v>
      </c>
    </row>
    <row r="732" customFormat="false" ht="15" hidden="false" customHeight="false" outlineLevel="0" collapsed="false">
      <c r="A732" s="4" t="n">
        <v>731</v>
      </c>
      <c r="B732" s="4" t="n">
        <v>56.2</v>
      </c>
      <c r="C732" s="4" t="n">
        <v>177</v>
      </c>
      <c r="D732" s="4" t="n">
        <v>0</v>
      </c>
      <c r="E732" s="4" t="n">
        <v>1</v>
      </c>
      <c r="F732" s="4" t="n">
        <v>0</v>
      </c>
      <c r="G732" s="5" t="n">
        <f aca="false">LOOKUP(B732,'WOE &amp; IV'!$B$5:$B$9,'WOE &amp; IV'!$H$5:$H$9)</f>
        <v>0.218255430312074</v>
      </c>
      <c r="H732" s="5" t="n">
        <f aca="false">LOOKUP(C732,'WOE &amp; IV'!$B$14:$B$18,'WOE &amp; IV'!$H$14:$H$18)</f>
        <v>0.149360747248786</v>
      </c>
      <c r="I732" s="5" t="n">
        <f aca="false">LOOKUP(D732,'WOE &amp; IV'!$B$23:$B$26,'WOE &amp; IV'!$H$23:$H$26)</f>
        <v>0.552846198833581</v>
      </c>
      <c r="J732" s="5" t="n">
        <f aca="false">LOOKUP(E732,'WOE &amp; IV'!$B$31:$B$34,'WOE &amp; IV'!$H$31:$H$34)</f>
        <v>-0.102296734208726</v>
      </c>
      <c r="K732" s="5" t="n">
        <f aca="false">Model!$B$4+Model!$B$5*G732+Model!$B$6*H732+Model!$B$7*I732+Model!$B$8*J732</f>
        <v>-2.17679761783423</v>
      </c>
      <c r="L732" s="6" t="n">
        <f aca="false">IF(F732=1,LN(M732),LN(1-M732))</f>
        <v>-0.107422090918936</v>
      </c>
      <c r="M732" s="6" t="n">
        <f aca="false">1/(1+EXP(-K732))</f>
        <v>0.101853506506954</v>
      </c>
    </row>
    <row r="733" customFormat="false" ht="15" hidden="false" customHeight="false" outlineLevel="0" collapsed="false">
      <c r="A733" s="4" t="n">
        <v>732</v>
      </c>
      <c r="B733" s="4" t="n">
        <v>46.5</v>
      </c>
      <c r="C733" s="4" t="n">
        <v>172</v>
      </c>
      <c r="D733" s="4" t="n">
        <v>3</v>
      </c>
      <c r="E733" s="4" t="n">
        <v>1</v>
      </c>
      <c r="F733" s="4" t="n">
        <v>1</v>
      </c>
      <c r="G733" s="5" t="n">
        <f aca="false">LOOKUP(B733,'WOE &amp; IV'!$B$5:$B$9,'WOE &amp; IV'!$H$5:$H$9)</f>
        <v>0.218255430312074</v>
      </c>
      <c r="H733" s="5" t="n">
        <f aca="false">LOOKUP(C733,'WOE &amp; IV'!$B$14:$B$18,'WOE &amp; IV'!$H$14:$H$18)</f>
        <v>0.149360747248786</v>
      </c>
      <c r="I733" s="5" t="n">
        <f aca="false">LOOKUP(D733,'WOE &amp; IV'!$B$23:$B$26,'WOE &amp; IV'!$H$23:$H$26)</f>
        <v>-2.32585984024662</v>
      </c>
      <c r="J733" s="5" t="n">
        <f aca="false">LOOKUP(E733,'WOE &amp; IV'!$B$31:$B$34,'WOE &amp; IV'!$H$31:$H$34)</f>
        <v>-0.102296734208726</v>
      </c>
      <c r="K733" s="5" t="n">
        <f aca="false">Model!$B$4+Model!$B$5*G733+Model!$B$6*H733+Model!$B$7*I733+Model!$B$8*J733</f>
        <v>1.35393533909764</v>
      </c>
      <c r="L733" s="6" t="n">
        <f aca="false">IF(F733=1,LN(M733),LN(1-M733))</f>
        <v>-0.22969966662262</v>
      </c>
      <c r="M733" s="6" t="n">
        <f aca="false">1/(1+EXP(-K733))</f>
        <v>0.794772263300724</v>
      </c>
    </row>
    <row r="734" customFormat="false" ht="15" hidden="false" customHeight="false" outlineLevel="0" collapsed="false">
      <c r="A734" s="4" t="n">
        <v>733</v>
      </c>
      <c r="B734" s="4" t="n">
        <v>58.7</v>
      </c>
      <c r="C734" s="4" t="n">
        <v>211</v>
      </c>
      <c r="D734" s="4" t="n">
        <v>1</v>
      </c>
      <c r="E734" s="4" t="n">
        <v>0</v>
      </c>
      <c r="F734" s="4" t="n">
        <v>0</v>
      </c>
      <c r="G734" s="5" t="n">
        <f aca="false">LOOKUP(B734,'WOE &amp; IV'!$B$5:$B$9,'WOE &amp; IV'!$H$5:$H$9)</f>
        <v>0.218255430312074</v>
      </c>
      <c r="H734" s="5" t="n">
        <f aca="false">LOOKUP(C734,'WOE &amp; IV'!$B$14:$B$18,'WOE &amp; IV'!$H$14:$H$18)</f>
        <v>0.149360747248786</v>
      </c>
      <c r="I734" s="5" t="n">
        <f aca="false">LOOKUP(D734,'WOE &amp; IV'!$B$23:$B$26,'WOE &amp; IV'!$H$23:$H$26)</f>
        <v>-0.479121632008246</v>
      </c>
      <c r="J734" s="5" t="n">
        <f aca="false">LOOKUP(E734,'WOE &amp; IV'!$B$31:$B$34,'WOE &amp; IV'!$H$31:$H$34)</f>
        <v>0.255618819166126</v>
      </c>
      <c r="K734" s="5" t="n">
        <f aca="false">Model!$B$4+Model!$B$5*G734+Model!$B$6*H734+Model!$B$7*I734+Model!$B$8*J734</f>
        <v>-1.33550533649863</v>
      </c>
      <c r="L734" s="6" t="n">
        <f aca="false">IF(F734=1,LN(M734),LN(1-M734))</f>
        <v>-0.233509815948069</v>
      </c>
      <c r="M734" s="6" t="n">
        <f aca="false">1/(1+EXP(-K734))</f>
        <v>0.208250176073051</v>
      </c>
    </row>
    <row r="735" customFormat="false" ht="15" hidden="false" customHeight="false" outlineLevel="0" collapsed="false">
      <c r="A735" s="4" t="n">
        <v>734</v>
      </c>
      <c r="B735" s="4" t="n">
        <v>40.3</v>
      </c>
      <c r="C735" s="4" t="n">
        <v>91</v>
      </c>
      <c r="D735" s="4" t="n">
        <v>1</v>
      </c>
      <c r="E735" s="4" t="n">
        <v>1</v>
      </c>
      <c r="F735" s="4" t="n">
        <v>0</v>
      </c>
      <c r="G735" s="5" t="n">
        <f aca="false">LOOKUP(B735,'WOE &amp; IV'!$B$5:$B$9,'WOE &amp; IV'!$H$5:$H$9)</f>
        <v>0.218255430312074</v>
      </c>
      <c r="H735" s="5" t="n">
        <f aca="false">LOOKUP(C735,'WOE &amp; IV'!$B$14:$B$18,'WOE &amp; IV'!$H$14:$H$18)</f>
        <v>-0.171825195660813</v>
      </c>
      <c r="I735" s="5" t="n">
        <f aca="false">LOOKUP(D735,'WOE &amp; IV'!$B$23:$B$26,'WOE &amp; IV'!$H$23:$H$26)</f>
        <v>-0.479121632008246</v>
      </c>
      <c r="J735" s="5" t="n">
        <f aca="false">LOOKUP(E735,'WOE &amp; IV'!$B$31:$B$34,'WOE &amp; IV'!$H$31:$H$34)</f>
        <v>-0.102296734208726</v>
      </c>
      <c r="K735" s="5" t="n">
        <f aca="false">Model!$B$4+Model!$B$5*G735+Model!$B$6*H735+Model!$B$7*I735+Model!$B$8*J735</f>
        <v>-0.466214423782645</v>
      </c>
      <c r="L735" s="6" t="n">
        <f aca="false">IF(F735=1,LN(M735),LN(1-M735))</f>
        <v>-0.486966902173525</v>
      </c>
      <c r="M735" s="6" t="n">
        <f aca="false">1/(1+EXP(-K735))</f>
        <v>0.385512629195571</v>
      </c>
    </row>
    <row r="736" customFormat="false" ht="15" hidden="false" customHeight="false" outlineLevel="0" collapsed="false">
      <c r="A736" s="4" t="n">
        <v>735</v>
      </c>
      <c r="B736" s="4" t="n">
        <v>52</v>
      </c>
      <c r="C736" s="4" t="n">
        <v>63</v>
      </c>
      <c r="D736" s="4" t="n">
        <v>1</v>
      </c>
      <c r="E736" s="4" t="n">
        <v>1</v>
      </c>
      <c r="F736" s="4" t="n">
        <v>0</v>
      </c>
      <c r="G736" s="5" t="n">
        <f aca="false">LOOKUP(B736,'WOE &amp; IV'!$B$5:$B$9,'WOE &amp; IV'!$H$5:$H$9)</f>
        <v>0.218255430312074</v>
      </c>
      <c r="H736" s="5" t="n">
        <f aca="false">LOOKUP(C736,'WOE &amp; IV'!$B$14:$B$18,'WOE &amp; IV'!$H$14:$H$18)</f>
        <v>-0.171825195660813</v>
      </c>
      <c r="I736" s="5" t="n">
        <f aca="false">LOOKUP(D736,'WOE &amp; IV'!$B$23:$B$26,'WOE &amp; IV'!$H$23:$H$26)</f>
        <v>-0.479121632008246</v>
      </c>
      <c r="J736" s="5" t="n">
        <f aca="false">LOOKUP(E736,'WOE &amp; IV'!$B$31:$B$34,'WOE &amp; IV'!$H$31:$H$34)</f>
        <v>-0.102296734208726</v>
      </c>
      <c r="K736" s="5" t="n">
        <f aca="false">Model!$B$4+Model!$B$5*G736+Model!$B$6*H736+Model!$B$7*I736+Model!$B$8*J736</f>
        <v>-0.466214423782645</v>
      </c>
      <c r="L736" s="6" t="n">
        <f aca="false">IF(F736=1,LN(M736),LN(1-M736))</f>
        <v>-0.486966902173525</v>
      </c>
      <c r="M736" s="6" t="n">
        <f aca="false">1/(1+EXP(-K736))</f>
        <v>0.385512629195571</v>
      </c>
    </row>
    <row r="737" customFormat="false" ht="15" hidden="false" customHeight="false" outlineLevel="0" collapsed="false">
      <c r="A737" s="4" t="n">
        <v>736</v>
      </c>
      <c r="B737" s="4" t="n">
        <v>49</v>
      </c>
      <c r="C737" s="4" t="n">
        <v>149</v>
      </c>
      <c r="D737" s="4" t="n">
        <v>1</v>
      </c>
      <c r="E737" s="4" t="n">
        <v>1</v>
      </c>
      <c r="F737" s="4" t="n">
        <v>0</v>
      </c>
      <c r="G737" s="5" t="n">
        <f aca="false">LOOKUP(B737,'WOE &amp; IV'!$B$5:$B$9,'WOE &amp; IV'!$H$5:$H$9)</f>
        <v>0.218255430312074</v>
      </c>
      <c r="H737" s="5" t="n">
        <f aca="false">LOOKUP(C737,'WOE &amp; IV'!$B$14:$B$18,'WOE &amp; IV'!$H$14:$H$18)</f>
        <v>0.149360747248786</v>
      </c>
      <c r="I737" s="5" t="n">
        <f aca="false">LOOKUP(D737,'WOE &amp; IV'!$B$23:$B$26,'WOE &amp; IV'!$H$23:$H$26)</f>
        <v>-0.479121632008246</v>
      </c>
      <c r="J737" s="5" t="n">
        <f aca="false">LOOKUP(E737,'WOE &amp; IV'!$B$31:$B$34,'WOE &amp; IV'!$H$31:$H$34)</f>
        <v>-0.102296734208726</v>
      </c>
      <c r="K737" s="5" t="n">
        <f aca="false">Model!$B$4+Model!$B$5*G737+Model!$B$6*H737+Model!$B$7*I737+Model!$B$8*J737</f>
        <v>-0.911089073306731</v>
      </c>
      <c r="L737" s="6" t="n">
        <f aca="false">IF(F737=1,LN(M737),LN(1-M737))</f>
        <v>-0.33796118777764</v>
      </c>
      <c r="M737" s="6" t="n">
        <f aca="false">1/(1+EXP(-K737))</f>
        <v>0.286777030870436</v>
      </c>
    </row>
    <row r="738" customFormat="false" ht="15" hidden="false" customHeight="false" outlineLevel="0" collapsed="false">
      <c r="A738" s="4" t="n">
        <v>737</v>
      </c>
      <c r="B738" s="4" t="n">
        <v>64.4</v>
      </c>
      <c r="C738" s="4" t="n">
        <v>200</v>
      </c>
      <c r="D738" s="4" t="n">
        <v>1</v>
      </c>
      <c r="E738" s="4" t="n">
        <v>0</v>
      </c>
      <c r="F738" s="4" t="n">
        <v>1</v>
      </c>
      <c r="G738" s="5" t="n">
        <f aca="false">LOOKUP(B738,'WOE &amp; IV'!$B$5:$B$9,'WOE &amp; IV'!$H$5:$H$9)</f>
        <v>-0.907531990639555</v>
      </c>
      <c r="H738" s="5" t="n">
        <f aca="false">LOOKUP(C738,'WOE &amp; IV'!$B$14:$B$18,'WOE &amp; IV'!$H$14:$H$18)</f>
        <v>0.149360747248786</v>
      </c>
      <c r="I738" s="5" t="n">
        <f aca="false">LOOKUP(D738,'WOE &amp; IV'!$B$23:$B$26,'WOE &amp; IV'!$H$23:$H$26)</f>
        <v>-0.479121632008246</v>
      </c>
      <c r="J738" s="5" t="n">
        <f aca="false">LOOKUP(E738,'WOE &amp; IV'!$B$31:$B$34,'WOE &amp; IV'!$H$31:$H$34)</f>
        <v>0.255618819166126</v>
      </c>
      <c r="K738" s="5" t="n">
        <f aca="false">Model!$B$4+Model!$B$5*G738+Model!$B$6*H738+Model!$B$7*I738+Model!$B$8*J738</f>
        <v>-0.0394988574991169</v>
      </c>
      <c r="L738" s="6" t="n">
        <f aca="false">IF(F738=1,LN(M738),LN(1-M738))</f>
        <v>-0.713091616601193</v>
      </c>
      <c r="M738" s="6" t="n">
        <f aca="false">1/(1+EXP(-K738))</f>
        <v>0.490126569269273</v>
      </c>
    </row>
    <row r="739" customFormat="false" ht="15" hidden="false" customHeight="false" outlineLevel="0" collapsed="false">
      <c r="A739" s="4" t="n">
        <v>738</v>
      </c>
      <c r="B739" s="4" t="n">
        <v>65.2</v>
      </c>
      <c r="C739" s="4" t="n">
        <v>227</v>
      </c>
      <c r="D739" s="4" t="n">
        <v>2</v>
      </c>
      <c r="E739" s="4" t="n">
        <v>1</v>
      </c>
      <c r="F739" s="4" t="n">
        <v>1</v>
      </c>
      <c r="G739" s="5" t="n">
        <f aca="false">LOOKUP(B739,'WOE &amp; IV'!$B$5:$B$9,'WOE &amp; IV'!$H$5:$H$9)</f>
        <v>-0.907531990639555</v>
      </c>
      <c r="H739" s="5" t="n">
        <f aca="false">LOOKUP(C739,'WOE &amp; IV'!$B$14:$B$18,'WOE &amp; IV'!$H$14:$H$18)</f>
        <v>0.149360747248786</v>
      </c>
      <c r="I739" s="5" t="n">
        <f aca="false">LOOKUP(D739,'WOE &amp; IV'!$B$23:$B$26,'WOE &amp; IV'!$H$23:$H$26)</f>
        <v>-1.2525653595628</v>
      </c>
      <c r="J739" s="5" t="n">
        <f aca="false">LOOKUP(E739,'WOE &amp; IV'!$B$31:$B$34,'WOE &amp; IV'!$H$31:$H$34)</f>
        <v>-0.102296734208726</v>
      </c>
      <c r="K739" s="5" t="n">
        <f aca="false">Model!$B$4+Model!$B$5*G739+Model!$B$6*H739+Model!$B$7*I739+Model!$B$8*J739</f>
        <v>1.33354613753845</v>
      </c>
      <c r="L739" s="6" t="n">
        <f aca="false">IF(F739=1,LN(M739),LN(1-M739))</f>
        <v>-0.233918136043682</v>
      </c>
      <c r="M739" s="6" t="n">
        <f aca="false">1/(1+EXP(-K739))</f>
        <v>0.791426602556522</v>
      </c>
    </row>
    <row r="740" customFormat="false" ht="15" hidden="false" customHeight="false" outlineLevel="0" collapsed="false">
      <c r="A740" s="4" t="n">
        <v>739</v>
      </c>
      <c r="B740" s="4" t="n">
        <v>4.5</v>
      </c>
      <c r="C740" s="4" t="n">
        <v>270</v>
      </c>
      <c r="D740" s="4" t="n">
        <v>0</v>
      </c>
      <c r="E740" s="4" t="n">
        <v>0</v>
      </c>
      <c r="F740" s="4" t="n">
        <v>0</v>
      </c>
      <c r="G740" s="5" t="n">
        <f aca="false">LOOKUP(B740,'WOE &amp; IV'!$B$5:$B$9,'WOE &amp; IV'!$H$5:$H$9)</f>
        <v>1.45548484153941</v>
      </c>
      <c r="H740" s="5" t="n">
        <f aca="false">LOOKUP(C740,'WOE &amp; IV'!$B$14:$B$18,'WOE &amp; IV'!$H$14:$H$18)</f>
        <v>1.40669467736998</v>
      </c>
      <c r="I740" s="5" t="n">
        <f aca="false">LOOKUP(D740,'WOE &amp; IV'!$B$23:$B$26,'WOE &amp; IV'!$H$23:$H$26)</f>
        <v>0.552846198833581</v>
      </c>
      <c r="J740" s="5" t="n">
        <f aca="false">LOOKUP(E740,'WOE &amp; IV'!$B$31:$B$34,'WOE &amp; IV'!$H$31:$H$34)</f>
        <v>0.255618819166126</v>
      </c>
      <c r="K740" s="5" t="n">
        <f aca="false">Model!$B$4+Model!$B$5*G740+Model!$B$6*H740+Model!$B$7*I740+Model!$B$8*J740</f>
        <v>-5.7670456058419</v>
      </c>
      <c r="L740" s="6" t="n">
        <f aca="false">IF(F740=1,LN(M740),LN(1-M740))</f>
        <v>-0.00312410304051349</v>
      </c>
      <c r="M740" s="6" t="n">
        <f aca="false">1/(1+EXP(-K740))</f>
        <v>0.00311922810852755</v>
      </c>
    </row>
    <row r="741" customFormat="false" ht="15" hidden="false" customHeight="false" outlineLevel="0" collapsed="false">
      <c r="A741" s="4" t="n">
        <v>740</v>
      </c>
      <c r="B741" s="4" t="n">
        <v>0</v>
      </c>
      <c r="C741" s="4" t="n">
        <v>188</v>
      </c>
      <c r="D741" s="4" t="n">
        <v>0</v>
      </c>
      <c r="E741" s="4" t="n">
        <v>2</v>
      </c>
      <c r="F741" s="4" t="n">
        <v>0</v>
      </c>
      <c r="G741" s="5" t="n">
        <f aca="false">LOOKUP(B741,'WOE &amp; IV'!$B$5:$B$9,'WOE &amp; IV'!$H$5:$H$9)</f>
        <v>1.45548484153941</v>
      </c>
      <c r="H741" s="5" t="n">
        <f aca="false">LOOKUP(C741,'WOE &amp; IV'!$B$14:$B$18,'WOE &amp; IV'!$H$14:$H$18)</f>
        <v>0.149360747248786</v>
      </c>
      <c r="I741" s="5" t="n">
        <f aca="false">LOOKUP(D741,'WOE &amp; IV'!$B$23:$B$26,'WOE &amp; IV'!$H$23:$H$26)</f>
        <v>0.552846198833581</v>
      </c>
      <c r="J741" s="5" t="n">
        <f aca="false">LOOKUP(E741,'WOE &amp; IV'!$B$31:$B$34,'WOE &amp; IV'!$H$31:$H$34)</f>
        <v>-0.0820085521567092</v>
      </c>
      <c r="K741" s="5" t="n">
        <f aca="false">Model!$B$4+Model!$B$5*G741+Model!$B$6*H741+Model!$B$7*I741+Model!$B$8*J741</f>
        <v>-3.62515384231642</v>
      </c>
      <c r="L741" s="6" t="n">
        <f aca="false">IF(F741=1,LN(M741),LN(1-M741))</f>
        <v>-0.0262962021461002</v>
      </c>
      <c r="M741" s="6" t="n">
        <f aca="false">1/(1+EXP(-K741))</f>
        <v>0.0259534677980422</v>
      </c>
    </row>
    <row r="742" customFormat="false" ht="15" hidden="false" customHeight="false" outlineLevel="0" collapsed="false">
      <c r="A742" s="4" t="n">
        <v>741</v>
      </c>
      <c r="B742" s="4" t="n">
        <v>70</v>
      </c>
      <c r="C742" s="4" t="n">
        <v>60</v>
      </c>
      <c r="D742" s="4" t="n">
        <v>0</v>
      </c>
      <c r="E742" s="4" t="n">
        <v>1</v>
      </c>
      <c r="F742" s="4" t="n">
        <v>0</v>
      </c>
      <c r="G742" s="5" t="n">
        <f aca="false">LOOKUP(B742,'WOE &amp; IV'!$B$5:$B$9,'WOE &amp; IV'!$H$5:$H$9)</f>
        <v>-0.907531990639555</v>
      </c>
      <c r="H742" s="5" t="n">
        <f aca="false">LOOKUP(C742,'WOE &amp; IV'!$B$14:$B$18,'WOE &amp; IV'!$H$14:$H$18)</f>
        <v>-0.171825195660813</v>
      </c>
      <c r="I742" s="5" t="n">
        <f aca="false">LOOKUP(D742,'WOE &amp; IV'!$B$23:$B$26,'WOE &amp; IV'!$H$23:$H$26)</f>
        <v>0.552846198833581</v>
      </c>
      <c r="J742" s="5" t="n">
        <f aca="false">LOOKUP(E742,'WOE &amp; IV'!$B$31:$B$34,'WOE &amp; IV'!$H$31:$H$34)</f>
        <v>-0.102296734208726</v>
      </c>
      <c r="K742" s="5" t="n">
        <f aca="false">Model!$B$4+Model!$B$5*G742+Model!$B$6*H742+Model!$B$7*I742+Model!$B$8*J742</f>
        <v>-0.435916489310632</v>
      </c>
      <c r="L742" s="6" t="n">
        <f aca="false">IF(F742=1,LN(M742),LN(1-M742))</f>
        <v>-0.498756116018286</v>
      </c>
      <c r="M742" s="6" t="n">
        <f aca="false">1/(1+EXP(-K742))</f>
        <v>0.392714417094236</v>
      </c>
    </row>
    <row r="743" customFormat="false" ht="15" hidden="false" customHeight="false" outlineLevel="0" collapsed="false">
      <c r="A743" s="4" t="n">
        <v>742</v>
      </c>
      <c r="B743" s="4" t="n">
        <v>74.7</v>
      </c>
      <c r="C743" s="4" t="n">
        <v>118</v>
      </c>
      <c r="D743" s="4" t="n">
        <v>0</v>
      </c>
      <c r="E743" s="4" t="n">
        <v>1</v>
      </c>
      <c r="F743" s="4" t="n">
        <v>0</v>
      </c>
      <c r="G743" s="5" t="n">
        <f aca="false">LOOKUP(B743,'WOE &amp; IV'!$B$5:$B$9,'WOE &amp; IV'!$H$5:$H$9)</f>
        <v>-0.907531990639555</v>
      </c>
      <c r="H743" s="5" t="n">
        <f aca="false">LOOKUP(C743,'WOE &amp; IV'!$B$14:$B$18,'WOE &amp; IV'!$H$14:$H$18)</f>
        <v>-0.171825195660813</v>
      </c>
      <c r="I743" s="5" t="n">
        <f aca="false">LOOKUP(D743,'WOE &amp; IV'!$B$23:$B$26,'WOE &amp; IV'!$H$23:$H$26)</f>
        <v>0.552846198833581</v>
      </c>
      <c r="J743" s="5" t="n">
        <f aca="false">LOOKUP(E743,'WOE &amp; IV'!$B$31:$B$34,'WOE &amp; IV'!$H$31:$H$34)</f>
        <v>-0.102296734208726</v>
      </c>
      <c r="K743" s="5" t="n">
        <f aca="false">Model!$B$4+Model!$B$5*G743+Model!$B$6*H743+Model!$B$7*I743+Model!$B$8*J743</f>
        <v>-0.435916489310632</v>
      </c>
      <c r="L743" s="6" t="n">
        <f aca="false">IF(F743=1,LN(M743),LN(1-M743))</f>
        <v>-0.498756116018286</v>
      </c>
      <c r="M743" s="6" t="n">
        <f aca="false">1/(1+EXP(-K743))</f>
        <v>0.392714417094236</v>
      </c>
    </row>
    <row r="744" customFormat="false" ht="15" hidden="false" customHeight="false" outlineLevel="0" collapsed="false">
      <c r="A744" s="4" t="n">
        <v>743</v>
      </c>
      <c r="B744" s="4" t="n">
        <v>19.5</v>
      </c>
      <c r="C744" s="4" t="n">
        <v>110</v>
      </c>
      <c r="D744" s="4" t="n">
        <v>1</v>
      </c>
      <c r="E744" s="4" t="n">
        <v>0</v>
      </c>
      <c r="F744" s="4" t="n">
        <v>0</v>
      </c>
      <c r="G744" s="5" t="n">
        <f aca="false">LOOKUP(B744,'WOE &amp; IV'!$B$5:$B$9,'WOE &amp; IV'!$H$5:$H$9)</f>
        <v>0.721515666459208</v>
      </c>
      <c r="H744" s="5" t="n">
        <f aca="false">LOOKUP(C744,'WOE &amp; IV'!$B$14:$B$18,'WOE &amp; IV'!$H$14:$H$18)</f>
        <v>-0.171825195660813</v>
      </c>
      <c r="I744" s="5" t="n">
        <f aca="false">LOOKUP(D744,'WOE &amp; IV'!$B$23:$B$26,'WOE &amp; IV'!$H$23:$H$26)</f>
        <v>-0.479121632008246</v>
      </c>
      <c r="J744" s="5" t="n">
        <f aca="false">LOOKUP(E744,'WOE &amp; IV'!$B$31:$B$34,'WOE &amp; IV'!$H$31:$H$34)</f>
        <v>0.255618819166126</v>
      </c>
      <c r="K744" s="5" t="n">
        <f aca="false">Model!$B$4+Model!$B$5*G744+Model!$B$6*H744+Model!$B$7*I744+Model!$B$8*J744</f>
        <v>-1.46998387082713</v>
      </c>
      <c r="L744" s="6" t="n">
        <f aca="false">IF(F744=1,LN(M744),LN(1-M744))</f>
        <v>-0.206956601649718</v>
      </c>
      <c r="M744" s="6" t="n">
        <f aca="false">1/(1+EXP(-K744))</f>
        <v>0.186945065535234</v>
      </c>
    </row>
    <row r="745" customFormat="false" ht="15" hidden="false" customHeight="false" outlineLevel="0" collapsed="false">
      <c r="A745" s="4" t="n">
        <v>744</v>
      </c>
      <c r="B745" s="4" t="n">
        <v>0</v>
      </c>
      <c r="C745" s="4" t="n">
        <v>101</v>
      </c>
      <c r="D745" s="4" t="n">
        <v>1</v>
      </c>
      <c r="E745" s="4" t="n">
        <v>1</v>
      </c>
      <c r="F745" s="4" t="n">
        <v>0</v>
      </c>
      <c r="G745" s="5" t="n">
        <f aca="false">LOOKUP(B745,'WOE &amp; IV'!$B$5:$B$9,'WOE &amp; IV'!$H$5:$H$9)</f>
        <v>1.45548484153941</v>
      </c>
      <c r="H745" s="5" t="n">
        <f aca="false">LOOKUP(C745,'WOE &amp; IV'!$B$14:$B$18,'WOE &amp; IV'!$H$14:$H$18)</f>
        <v>-0.171825195660813</v>
      </c>
      <c r="I745" s="5" t="n">
        <f aca="false">LOOKUP(D745,'WOE &amp; IV'!$B$23:$B$26,'WOE &amp; IV'!$H$23:$H$26)</f>
        <v>-0.479121632008246</v>
      </c>
      <c r="J745" s="5" t="n">
        <f aca="false">LOOKUP(E745,'WOE &amp; IV'!$B$31:$B$34,'WOE &amp; IV'!$H$31:$H$34)</f>
        <v>-0.102296734208726</v>
      </c>
      <c r="K745" s="5" t="n">
        <f aca="false">Model!$B$4+Model!$B$5*G745+Model!$B$6*H745+Model!$B$7*I745+Model!$B$8*J745</f>
        <v>-1.89051292198755</v>
      </c>
      <c r="L745" s="6" t="n">
        <f aca="false">IF(F745=1,LN(M745),LN(1-M745))</f>
        <v>-0.140626212832076</v>
      </c>
      <c r="M745" s="6" t="n">
        <f aca="false">1/(1+EXP(-K745))</f>
        <v>0.131185997463286</v>
      </c>
    </row>
    <row r="746" customFormat="false" ht="15" hidden="false" customHeight="false" outlineLevel="0" collapsed="false">
      <c r="A746" s="4" t="n">
        <v>745</v>
      </c>
      <c r="B746" s="4" t="n">
        <v>47.5</v>
      </c>
      <c r="C746" s="4" t="n">
        <v>149</v>
      </c>
      <c r="D746" s="4" t="n">
        <v>0</v>
      </c>
      <c r="E746" s="4" t="n">
        <v>0</v>
      </c>
      <c r="F746" s="4" t="n">
        <v>0</v>
      </c>
      <c r="G746" s="5" t="n">
        <f aca="false">LOOKUP(B746,'WOE &amp; IV'!$B$5:$B$9,'WOE &amp; IV'!$H$5:$H$9)</f>
        <v>0.218255430312074</v>
      </c>
      <c r="H746" s="5" t="n">
        <f aca="false">LOOKUP(C746,'WOE &amp; IV'!$B$14:$B$18,'WOE &amp; IV'!$H$14:$H$18)</f>
        <v>0.149360747248786</v>
      </c>
      <c r="I746" s="5" t="n">
        <f aca="false">LOOKUP(D746,'WOE &amp; IV'!$B$23:$B$26,'WOE &amp; IV'!$H$23:$H$26)</f>
        <v>0.552846198833581</v>
      </c>
      <c r="J746" s="5" t="n">
        <f aca="false">LOOKUP(E746,'WOE &amp; IV'!$B$31:$B$34,'WOE &amp; IV'!$H$31:$H$34)</f>
        <v>0.255618819166126</v>
      </c>
      <c r="K746" s="5" t="n">
        <f aca="false">Model!$B$4+Model!$B$5*G746+Model!$B$6*H746+Model!$B$7*I746+Model!$B$8*J746</f>
        <v>-2.60121388102613</v>
      </c>
      <c r="L746" s="6" t="n">
        <f aca="false">IF(F746=1,LN(M746),LN(1-M746))</f>
        <v>-0.0715608135507159</v>
      </c>
      <c r="M746" s="6" t="n">
        <f aca="false">1/(1+EXP(-K746))</f>
        <v>0.0690603378729707</v>
      </c>
    </row>
    <row r="747" customFormat="false" ht="15" hidden="false" customHeight="false" outlineLevel="0" collapsed="false">
      <c r="A747" s="4" t="n">
        <v>746</v>
      </c>
      <c r="B747" s="4" t="n">
        <v>68.3</v>
      </c>
      <c r="C747" s="4" t="n">
        <v>84</v>
      </c>
      <c r="D747" s="4" t="n">
        <v>0</v>
      </c>
      <c r="E747" s="4" t="n">
        <v>0</v>
      </c>
      <c r="F747" s="4" t="n">
        <v>0</v>
      </c>
      <c r="G747" s="5" t="n">
        <f aca="false">LOOKUP(B747,'WOE &amp; IV'!$B$5:$B$9,'WOE &amp; IV'!$H$5:$H$9)</f>
        <v>-0.907531990639555</v>
      </c>
      <c r="H747" s="5" t="n">
        <f aca="false">LOOKUP(C747,'WOE &amp; IV'!$B$14:$B$18,'WOE &amp; IV'!$H$14:$H$18)</f>
        <v>-0.171825195660813</v>
      </c>
      <c r="I747" s="5" t="n">
        <f aca="false">LOOKUP(D747,'WOE &amp; IV'!$B$23:$B$26,'WOE &amp; IV'!$H$23:$H$26)</f>
        <v>0.552846198833581</v>
      </c>
      <c r="J747" s="5" t="n">
        <f aca="false">LOOKUP(E747,'WOE &amp; IV'!$B$31:$B$34,'WOE &amp; IV'!$H$31:$H$34)</f>
        <v>0.255618819166126</v>
      </c>
      <c r="K747" s="5" t="n">
        <f aca="false">Model!$B$4+Model!$B$5*G747+Model!$B$6*H747+Model!$B$7*I747+Model!$B$8*J747</f>
        <v>-0.860332752502532</v>
      </c>
      <c r="L747" s="6" t="n">
        <f aca="false">IF(F747=1,LN(M747),LN(1-M747))</f>
        <v>-0.352782285615836</v>
      </c>
      <c r="M747" s="6" t="n">
        <f aca="false">1/(1+EXP(-K747))</f>
        <v>0.297269828809644</v>
      </c>
    </row>
    <row r="748" customFormat="false" ht="15" hidden="false" customHeight="false" outlineLevel="0" collapsed="false">
      <c r="A748" s="4" t="n">
        <v>747</v>
      </c>
      <c r="B748" s="4" t="n">
        <v>89.9</v>
      </c>
      <c r="C748" s="4" t="n">
        <v>84</v>
      </c>
      <c r="D748" s="4" t="n">
        <v>1</v>
      </c>
      <c r="E748" s="4" t="n">
        <v>2</v>
      </c>
      <c r="F748" s="4" t="n">
        <v>1</v>
      </c>
      <c r="G748" s="5" t="n">
        <f aca="false">LOOKUP(B748,'WOE &amp; IV'!$B$5:$B$9,'WOE &amp; IV'!$H$5:$H$9)</f>
        <v>-0.907531990639555</v>
      </c>
      <c r="H748" s="5" t="n">
        <f aca="false">LOOKUP(C748,'WOE &amp; IV'!$B$14:$B$18,'WOE &amp; IV'!$H$14:$H$18)</f>
        <v>-0.171825195660813</v>
      </c>
      <c r="I748" s="5" t="n">
        <f aca="false">LOOKUP(D748,'WOE &amp; IV'!$B$23:$B$26,'WOE &amp; IV'!$H$23:$H$26)</f>
        <v>-0.479121632008246</v>
      </c>
      <c r="J748" s="5" t="n">
        <f aca="false">LOOKUP(E748,'WOE &amp; IV'!$B$31:$B$34,'WOE &amp; IV'!$H$31:$H$34)</f>
        <v>-0.0820085521567092</v>
      </c>
      <c r="K748" s="5" t="n">
        <f aca="false">Model!$B$4+Model!$B$5*G748+Model!$B$6*H748+Model!$B$7*I748+Model!$B$8*J748</f>
        <v>0.805734328939587</v>
      </c>
      <c r="L748" s="6" t="n">
        <f aca="false">IF(F748=1,LN(M748),LN(1-M748))</f>
        <v>-0.369326392031822</v>
      </c>
      <c r="M748" s="6" t="n">
        <f aca="false">1/(1+EXP(-K748))</f>
        <v>0.691199771531114</v>
      </c>
    </row>
    <row r="749" customFormat="false" ht="15" hidden="false" customHeight="false" outlineLevel="0" collapsed="false">
      <c r="A749" s="4" t="n">
        <v>748</v>
      </c>
      <c r="B749" s="4" t="n">
        <v>57.9</v>
      </c>
      <c r="C749" s="4" t="n">
        <v>330</v>
      </c>
      <c r="D749" s="4" t="n">
        <v>0</v>
      </c>
      <c r="E749" s="4" t="n">
        <v>1</v>
      </c>
      <c r="F749" s="4" t="n">
        <v>0</v>
      </c>
      <c r="G749" s="5" t="n">
        <f aca="false">LOOKUP(B749,'WOE &amp; IV'!$B$5:$B$9,'WOE &amp; IV'!$H$5:$H$9)</f>
        <v>0.218255430312074</v>
      </c>
      <c r="H749" s="5" t="n">
        <f aca="false">LOOKUP(C749,'WOE &amp; IV'!$B$14:$B$18,'WOE &amp; IV'!$H$14:$H$18)</f>
        <v>1.40669467736998</v>
      </c>
      <c r="I749" s="5" t="n">
        <f aca="false">LOOKUP(D749,'WOE &amp; IV'!$B$23:$B$26,'WOE &amp; IV'!$H$23:$H$26)</f>
        <v>0.552846198833581</v>
      </c>
      <c r="J749" s="5" t="n">
        <f aca="false">LOOKUP(E749,'WOE &amp; IV'!$B$31:$B$34,'WOE &amp; IV'!$H$31:$H$34)</f>
        <v>-0.102296734208726</v>
      </c>
      <c r="K749" s="5" t="n">
        <f aca="false">Model!$B$4+Model!$B$5*G749+Model!$B$6*H749+Model!$B$7*I749+Model!$B$8*J749</f>
        <v>-3.91833084444509</v>
      </c>
      <c r="L749" s="6" t="n">
        <f aca="false">IF(F749=1,LN(M749),LN(1-M749))</f>
        <v>-0.0196793258445781</v>
      </c>
      <c r="M749" s="6" t="n">
        <f aca="false">1/(1+EXP(-K749))</f>
        <v>0.019486951908296</v>
      </c>
    </row>
    <row r="750" customFormat="false" ht="15" hidden="false" customHeight="false" outlineLevel="0" collapsed="false">
      <c r="A750" s="4" t="n">
        <v>749</v>
      </c>
      <c r="B750" s="4" t="n">
        <v>35.7</v>
      </c>
      <c r="C750" s="4" t="n">
        <v>95</v>
      </c>
      <c r="D750" s="4" t="n">
        <v>0</v>
      </c>
      <c r="E750" s="4" t="n">
        <v>4</v>
      </c>
      <c r="F750" s="4" t="n">
        <v>0</v>
      </c>
      <c r="G750" s="5" t="n">
        <f aca="false">LOOKUP(B750,'WOE &amp; IV'!$B$5:$B$9,'WOE &amp; IV'!$H$5:$H$9)</f>
        <v>0.218255430312074</v>
      </c>
      <c r="H750" s="5" t="n">
        <f aca="false">LOOKUP(C750,'WOE &amp; IV'!$B$14:$B$18,'WOE &amp; IV'!$H$14:$H$18)</f>
        <v>-0.171825195660813</v>
      </c>
      <c r="I750" s="5" t="n">
        <f aca="false">LOOKUP(D750,'WOE &amp; IV'!$B$23:$B$26,'WOE &amp; IV'!$H$23:$H$26)</f>
        <v>0.552846198833581</v>
      </c>
      <c r="J750" s="5" t="n">
        <f aca="false">LOOKUP(E750,'WOE &amp; IV'!$B$31:$B$34,'WOE &amp; IV'!$H$31:$H$34)</f>
        <v>-0.28220740641837</v>
      </c>
      <c r="K750" s="5" t="n">
        <f aca="false">Model!$B$4+Model!$B$5*G750+Model!$B$6*H750+Model!$B$7*I750+Model!$B$8*J750</f>
        <v>-1.51858489320395</v>
      </c>
      <c r="L750" s="6" t="n">
        <f aca="false">IF(F750=1,LN(M750),LN(1-M750))</f>
        <v>-0.198048575298085</v>
      </c>
      <c r="M750" s="6" t="n">
        <f aca="false">1/(1+EXP(-K750))</f>
        <v>0.179669995604485</v>
      </c>
    </row>
    <row r="751" customFormat="false" ht="15" hidden="false" customHeight="false" outlineLevel="0" collapsed="false">
      <c r="A751" s="4" t="n">
        <v>750</v>
      </c>
      <c r="B751" s="4" t="n">
        <v>22.7</v>
      </c>
      <c r="C751" s="4" t="n">
        <v>209</v>
      </c>
      <c r="D751" s="4" t="n">
        <v>1</v>
      </c>
      <c r="E751" s="4" t="n">
        <v>0</v>
      </c>
      <c r="F751" s="4" t="n">
        <v>0</v>
      </c>
      <c r="G751" s="5" t="n">
        <f aca="false">LOOKUP(B751,'WOE &amp; IV'!$B$5:$B$9,'WOE &amp; IV'!$H$5:$H$9)</f>
        <v>0.721515666459208</v>
      </c>
      <c r="H751" s="5" t="n">
        <f aca="false">LOOKUP(C751,'WOE &amp; IV'!$B$14:$B$18,'WOE &amp; IV'!$H$14:$H$18)</f>
        <v>0.149360747248786</v>
      </c>
      <c r="I751" s="5" t="n">
        <f aca="false">LOOKUP(D751,'WOE &amp; IV'!$B$23:$B$26,'WOE &amp; IV'!$H$23:$H$26)</f>
        <v>-0.479121632008246</v>
      </c>
      <c r="J751" s="5" t="n">
        <f aca="false">LOOKUP(E751,'WOE &amp; IV'!$B$31:$B$34,'WOE &amp; IV'!$H$31:$H$34)</f>
        <v>0.255618819166126</v>
      </c>
      <c r="K751" s="5" t="n">
        <f aca="false">Model!$B$4+Model!$B$5*G751+Model!$B$6*H751+Model!$B$7*I751+Model!$B$8*J751</f>
        <v>-1.91485852035121</v>
      </c>
      <c r="L751" s="6" t="n">
        <f aca="false">IF(F751=1,LN(M751),LN(1-M751))</f>
        <v>-0.137465986886737</v>
      </c>
      <c r="M751" s="6" t="n">
        <f aca="false">1/(1+EXP(-K751))</f>
        <v>0.128436005902142</v>
      </c>
    </row>
    <row r="752" customFormat="false" ht="15" hidden="false" customHeight="false" outlineLevel="0" collapsed="false">
      <c r="A752" s="4" t="n">
        <v>751</v>
      </c>
      <c r="B752" s="4" t="n">
        <v>45.3</v>
      </c>
      <c r="C752" s="4" t="n">
        <v>218</v>
      </c>
      <c r="D752" s="4" t="n">
        <v>1</v>
      </c>
      <c r="E752" s="4" t="n">
        <v>1</v>
      </c>
      <c r="F752" s="4" t="n">
        <v>0</v>
      </c>
      <c r="G752" s="5" t="n">
        <f aca="false">LOOKUP(B752,'WOE &amp; IV'!$B$5:$B$9,'WOE &amp; IV'!$H$5:$H$9)</f>
        <v>0.218255430312074</v>
      </c>
      <c r="H752" s="5" t="n">
        <f aca="false">LOOKUP(C752,'WOE &amp; IV'!$B$14:$B$18,'WOE &amp; IV'!$H$14:$H$18)</f>
        <v>0.149360747248786</v>
      </c>
      <c r="I752" s="5" t="n">
        <f aca="false">LOOKUP(D752,'WOE &amp; IV'!$B$23:$B$26,'WOE &amp; IV'!$H$23:$H$26)</f>
        <v>-0.479121632008246</v>
      </c>
      <c r="J752" s="5" t="n">
        <f aca="false">LOOKUP(E752,'WOE &amp; IV'!$B$31:$B$34,'WOE &amp; IV'!$H$31:$H$34)</f>
        <v>-0.102296734208726</v>
      </c>
      <c r="K752" s="5" t="n">
        <f aca="false">Model!$B$4+Model!$B$5*G752+Model!$B$6*H752+Model!$B$7*I752+Model!$B$8*J752</f>
        <v>-0.911089073306731</v>
      </c>
      <c r="L752" s="6" t="n">
        <f aca="false">IF(F752=1,LN(M752),LN(1-M752))</f>
        <v>-0.33796118777764</v>
      </c>
      <c r="M752" s="6" t="n">
        <f aca="false">1/(1+EXP(-K752))</f>
        <v>0.286777030870436</v>
      </c>
    </row>
    <row r="753" customFormat="false" ht="15" hidden="false" customHeight="false" outlineLevel="0" collapsed="false">
      <c r="A753" s="4" t="n">
        <v>752</v>
      </c>
      <c r="B753" s="4" t="n">
        <v>37.5</v>
      </c>
      <c r="C753" s="4" t="n">
        <v>120</v>
      </c>
      <c r="D753" s="4" t="n">
        <v>1</v>
      </c>
      <c r="E753" s="4" t="n">
        <v>1</v>
      </c>
      <c r="F753" s="4" t="n">
        <v>1</v>
      </c>
      <c r="G753" s="5" t="n">
        <f aca="false">LOOKUP(B753,'WOE &amp; IV'!$B$5:$B$9,'WOE &amp; IV'!$H$5:$H$9)</f>
        <v>0.218255430312074</v>
      </c>
      <c r="H753" s="5" t="n">
        <f aca="false">LOOKUP(C753,'WOE &amp; IV'!$B$14:$B$18,'WOE &amp; IV'!$H$14:$H$18)</f>
        <v>0.149360747248786</v>
      </c>
      <c r="I753" s="5" t="n">
        <f aca="false">LOOKUP(D753,'WOE &amp; IV'!$B$23:$B$26,'WOE &amp; IV'!$H$23:$H$26)</f>
        <v>-0.479121632008246</v>
      </c>
      <c r="J753" s="5" t="n">
        <f aca="false">LOOKUP(E753,'WOE &amp; IV'!$B$31:$B$34,'WOE &amp; IV'!$H$31:$H$34)</f>
        <v>-0.102296734208726</v>
      </c>
      <c r="K753" s="5" t="n">
        <f aca="false">Model!$B$4+Model!$B$5*G753+Model!$B$6*H753+Model!$B$7*I753+Model!$B$8*J753</f>
        <v>-0.911089073306731</v>
      </c>
      <c r="L753" s="6" t="n">
        <f aca="false">IF(F753=1,LN(M753),LN(1-M753))</f>
        <v>-1.24905026108437</v>
      </c>
      <c r="M753" s="6" t="n">
        <f aca="false">1/(1+EXP(-K753))</f>
        <v>0.286777030870436</v>
      </c>
    </row>
    <row r="754" customFormat="false" ht="15" hidden="false" customHeight="false" outlineLevel="0" collapsed="false">
      <c r="A754" s="4" t="n">
        <v>753</v>
      </c>
      <c r="B754" s="4" t="n">
        <v>19.6</v>
      </c>
      <c r="C754" s="4" t="n">
        <v>87</v>
      </c>
      <c r="D754" s="4" t="n">
        <v>0</v>
      </c>
      <c r="E754" s="4" t="n">
        <v>0</v>
      </c>
      <c r="F754" s="4" t="n">
        <v>0</v>
      </c>
      <c r="G754" s="5" t="n">
        <f aca="false">LOOKUP(B754,'WOE &amp; IV'!$B$5:$B$9,'WOE &amp; IV'!$H$5:$H$9)</f>
        <v>0.721515666459208</v>
      </c>
      <c r="H754" s="5" t="n">
        <f aca="false">LOOKUP(C754,'WOE &amp; IV'!$B$14:$B$18,'WOE &amp; IV'!$H$14:$H$18)</f>
        <v>-0.171825195660813</v>
      </c>
      <c r="I754" s="5" t="n">
        <f aca="false">LOOKUP(D754,'WOE &amp; IV'!$B$23:$B$26,'WOE &amp; IV'!$H$23:$H$26)</f>
        <v>0.552846198833581</v>
      </c>
      <c r="J754" s="5" t="n">
        <f aca="false">LOOKUP(E754,'WOE &amp; IV'!$B$31:$B$34,'WOE &amp; IV'!$H$31:$H$34)</f>
        <v>0.255618819166126</v>
      </c>
      <c r="K754" s="5" t="n">
        <f aca="false">Model!$B$4+Model!$B$5*G754+Model!$B$6*H754+Model!$B$7*I754+Model!$B$8*J754</f>
        <v>-2.73569241535463</v>
      </c>
      <c r="L754" s="6" t="n">
        <f aca="false">IF(F754=1,LN(M754),LN(1-M754))</f>
        <v>-0.0628330886981154</v>
      </c>
      <c r="M754" s="6" t="n">
        <f aca="false">1/(1+EXP(-K754))</f>
        <v>0.0608997929533568</v>
      </c>
    </row>
    <row r="755" customFormat="false" ht="15" hidden="false" customHeight="false" outlineLevel="0" collapsed="false">
      <c r="A755" s="4" t="n">
        <v>754</v>
      </c>
      <c r="B755" s="4" t="n">
        <v>96.2</v>
      </c>
      <c r="C755" s="4" t="n">
        <v>47</v>
      </c>
      <c r="D755" s="4" t="n">
        <v>0</v>
      </c>
      <c r="E755" s="4" t="n">
        <v>3</v>
      </c>
      <c r="F755" s="4" t="n">
        <v>1</v>
      </c>
      <c r="G755" s="5" t="n">
        <f aca="false">LOOKUP(B755,'WOE &amp; IV'!$B$5:$B$9,'WOE &amp; IV'!$H$5:$H$9)</f>
        <v>-1.34136085834593</v>
      </c>
      <c r="H755" s="5" t="n">
        <f aca="false">LOOKUP(C755,'WOE &amp; IV'!$B$14:$B$18,'WOE &amp; IV'!$H$14:$H$18)</f>
        <v>-0.18579367675035</v>
      </c>
      <c r="I755" s="5" t="n">
        <f aca="false">LOOKUP(D755,'WOE &amp; IV'!$B$23:$B$26,'WOE &amp; IV'!$H$23:$H$26)</f>
        <v>0.552846198833581</v>
      </c>
      <c r="J755" s="5" t="n">
        <f aca="false">LOOKUP(E755,'WOE &amp; IV'!$B$31:$B$34,'WOE &amp; IV'!$H$31:$H$34)</f>
        <v>-0.0820085521567092</v>
      </c>
      <c r="K755" s="5" t="n">
        <f aca="false">Model!$B$4+Model!$B$5*G755+Model!$B$6*H755+Model!$B$7*I755+Model!$B$8*J755</f>
        <v>0.0587973200727865</v>
      </c>
      <c r="L755" s="6" t="n">
        <f aca="false">IF(F755=1,LN(M755),LN(1-M755))</f>
        <v>-0.664180598895362</v>
      </c>
      <c r="M755" s="6" t="n">
        <f aca="false">1/(1+EXP(-K755))</f>
        <v>0.514695096696782</v>
      </c>
    </row>
    <row r="756" customFormat="false" ht="15" hidden="false" customHeight="false" outlineLevel="0" collapsed="false">
      <c r="A756" s="4" t="n">
        <v>755</v>
      </c>
      <c r="B756" s="4" t="n">
        <v>89.6</v>
      </c>
      <c r="C756" s="4" t="n">
        <v>20</v>
      </c>
      <c r="D756" s="4" t="n">
        <v>0</v>
      </c>
      <c r="E756" s="4" t="n">
        <v>3</v>
      </c>
      <c r="F756" s="4" t="n">
        <v>1</v>
      </c>
      <c r="G756" s="5" t="n">
        <f aca="false">LOOKUP(B756,'WOE &amp; IV'!$B$5:$B$9,'WOE &amp; IV'!$H$5:$H$9)</f>
        <v>-0.907531990639555</v>
      </c>
      <c r="H756" s="5" t="n">
        <f aca="false">LOOKUP(C756,'WOE &amp; IV'!$B$14:$B$18,'WOE &amp; IV'!$H$14:$H$18)</f>
        <v>-0.498509425915863</v>
      </c>
      <c r="I756" s="5" t="n">
        <f aca="false">LOOKUP(D756,'WOE &amp; IV'!$B$23:$B$26,'WOE &amp; IV'!$H$23:$H$26)</f>
        <v>0.552846198833581</v>
      </c>
      <c r="J756" s="5" t="n">
        <f aca="false">LOOKUP(E756,'WOE &amp; IV'!$B$31:$B$34,'WOE &amp; IV'!$H$31:$H$34)</f>
        <v>-0.0820085521567092</v>
      </c>
      <c r="K756" s="5" t="n">
        <f aca="false">Model!$B$4+Model!$B$5*G756+Model!$B$6*H756+Model!$B$7*I756+Model!$B$8*J756</f>
        <v>-0.00748388826164383</v>
      </c>
      <c r="L756" s="6" t="n">
        <f aca="false">IF(F756=1,LN(M756),LN(1-M756))</f>
        <v>-0.696896125747368</v>
      </c>
      <c r="M756" s="6" t="n">
        <f aca="false">1/(1+EXP(-K756))</f>
        <v>0.498129036667081</v>
      </c>
    </row>
    <row r="757" customFormat="false" ht="15" hidden="false" customHeight="false" outlineLevel="0" collapsed="false">
      <c r="A757" s="4" t="n">
        <v>756</v>
      </c>
      <c r="B757" s="4" t="n">
        <v>73.4</v>
      </c>
      <c r="C757" s="4" t="n">
        <v>157</v>
      </c>
      <c r="D757" s="4" t="n">
        <v>1</v>
      </c>
      <c r="E757" s="4" t="n">
        <v>1</v>
      </c>
      <c r="F757" s="4" t="n">
        <v>1</v>
      </c>
      <c r="G757" s="5" t="n">
        <f aca="false">LOOKUP(B757,'WOE &amp; IV'!$B$5:$B$9,'WOE &amp; IV'!$H$5:$H$9)</f>
        <v>-0.907531990639555</v>
      </c>
      <c r="H757" s="5" t="n">
        <f aca="false">LOOKUP(C757,'WOE &amp; IV'!$B$14:$B$18,'WOE &amp; IV'!$H$14:$H$18)</f>
        <v>0.149360747248786</v>
      </c>
      <c r="I757" s="5" t="n">
        <f aca="false">LOOKUP(D757,'WOE &amp; IV'!$B$23:$B$26,'WOE &amp; IV'!$H$23:$H$26)</f>
        <v>-0.479121632008246</v>
      </c>
      <c r="J757" s="5" t="n">
        <f aca="false">LOOKUP(E757,'WOE &amp; IV'!$B$31:$B$34,'WOE &amp; IV'!$H$31:$H$34)</f>
        <v>-0.102296734208726</v>
      </c>
      <c r="K757" s="5" t="n">
        <f aca="false">Model!$B$4+Model!$B$5*G757+Model!$B$6*H757+Model!$B$7*I757+Model!$B$8*J757</f>
        <v>0.384917405692783</v>
      </c>
      <c r="L757" s="6" t="n">
        <f aca="false">IF(F757=1,LN(M757),LN(1-M757))</f>
        <v>-0.519095438317258</v>
      </c>
      <c r="M757" s="6" t="n">
        <f aca="false">1/(1+EXP(-K757))</f>
        <v>0.595058571778666</v>
      </c>
    </row>
    <row r="758" customFormat="false" ht="15" hidden="false" customHeight="false" outlineLevel="0" collapsed="false">
      <c r="A758" s="4" t="n">
        <v>757</v>
      </c>
      <c r="B758" s="4" t="n">
        <v>22</v>
      </c>
      <c r="C758" s="4" t="n">
        <v>135</v>
      </c>
      <c r="D758" s="4" t="n">
        <v>0</v>
      </c>
      <c r="E758" s="4" t="n">
        <v>2</v>
      </c>
      <c r="F758" s="4" t="n">
        <v>0</v>
      </c>
      <c r="G758" s="5" t="n">
        <f aca="false">LOOKUP(B758,'WOE &amp; IV'!$B$5:$B$9,'WOE &amp; IV'!$H$5:$H$9)</f>
        <v>0.721515666459208</v>
      </c>
      <c r="H758" s="5" t="n">
        <f aca="false">LOOKUP(C758,'WOE &amp; IV'!$B$14:$B$18,'WOE &amp; IV'!$H$14:$H$18)</f>
        <v>0.149360747248786</v>
      </c>
      <c r="I758" s="5" t="n">
        <f aca="false">LOOKUP(D758,'WOE &amp; IV'!$B$23:$B$26,'WOE &amp; IV'!$H$23:$H$26)</f>
        <v>0.552846198833581</v>
      </c>
      <c r="J758" s="5" t="n">
        <f aca="false">LOOKUP(E758,'WOE &amp; IV'!$B$31:$B$34,'WOE &amp; IV'!$H$31:$H$34)</f>
        <v>-0.0820085521567092</v>
      </c>
      <c r="K758" s="5" t="n">
        <f aca="false">Model!$B$4+Model!$B$5*G758+Model!$B$6*H758+Model!$B$7*I758+Model!$B$8*J758</f>
        <v>-2.7802085279641</v>
      </c>
      <c r="L758" s="6" t="n">
        <f aca="false">IF(F758=1,LN(M758),LN(1-M758))</f>
        <v>-0.0601780015905518</v>
      </c>
      <c r="M758" s="6" t="n">
        <f aca="false">1/(1+EXP(-K758))</f>
        <v>0.0584030870818394</v>
      </c>
    </row>
    <row r="759" customFormat="false" ht="15" hidden="false" customHeight="false" outlineLevel="0" collapsed="false">
      <c r="A759" s="4" t="n">
        <v>758</v>
      </c>
      <c r="B759" s="4" t="n">
        <v>66.4</v>
      </c>
      <c r="C759" s="4" t="n">
        <v>174</v>
      </c>
      <c r="D759" s="4" t="n">
        <v>0</v>
      </c>
      <c r="E759" s="4" t="n">
        <v>1</v>
      </c>
      <c r="F759" s="4" t="n">
        <v>0</v>
      </c>
      <c r="G759" s="5" t="n">
        <f aca="false">LOOKUP(B759,'WOE &amp; IV'!$B$5:$B$9,'WOE &amp; IV'!$H$5:$H$9)</f>
        <v>-0.907531990639555</v>
      </c>
      <c r="H759" s="5" t="n">
        <f aca="false">LOOKUP(C759,'WOE &amp; IV'!$B$14:$B$18,'WOE &amp; IV'!$H$14:$H$18)</f>
        <v>0.149360747248786</v>
      </c>
      <c r="I759" s="5" t="n">
        <f aca="false">LOOKUP(D759,'WOE &amp; IV'!$B$23:$B$26,'WOE &amp; IV'!$H$23:$H$26)</f>
        <v>0.552846198833581</v>
      </c>
      <c r="J759" s="5" t="n">
        <f aca="false">LOOKUP(E759,'WOE &amp; IV'!$B$31:$B$34,'WOE &amp; IV'!$H$31:$H$34)</f>
        <v>-0.102296734208726</v>
      </c>
      <c r="K759" s="5" t="n">
        <f aca="false">Model!$B$4+Model!$B$5*G759+Model!$B$6*H759+Model!$B$7*I759+Model!$B$8*J759</f>
        <v>-0.880791138834718</v>
      </c>
      <c r="L759" s="6" t="n">
        <f aca="false">IF(F759=1,LN(M759),LN(1-M759))</f>
        <v>-0.346744220536505</v>
      </c>
      <c r="M759" s="6" t="n">
        <f aca="false">1/(1+EXP(-K759))</f>
        <v>0.293013862331912</v>
      </c>
    </row>
    <row r="760" customFormat="false" ht="15" hidden="false" customHeight="false" outlineLevel="0" collapsed="false">
      <c r="A760" s="4" t="n">
        <v>759</v>
      </c>
      <c r="B760" s="4" t="n">
        <v>61</v>
      </c>
      <c r="C760" s="4" t="n">
        <v>67</v>
      </c>
      <c r="D760" s="4" t="n">
        <v>0</v>
      </c>
      <c r="E760" s="4" t="n">
        <v>2</v>
      </c>
      <c r="F760" s="4" t="n">
        <v>1</v>
      </c>
      <c r="G760" s="5" t="n">
        <f aca="false">LOOKUP(B760,'WOE &amp; IV'!$B$5:$B$9,'WOE &amp; IV'!$H$5:$H$9)</f>
        <v>-0.907531990639555</v>
      </c>
      <c r="H760" s="5" t="n">
        <f aca="false">LOOKUP(C760,'WOE &amp; IV'!$B$14:$B$18,'WOE &amp; IV'!$H$14:$H$18)</f>
        <v>-0.171825195660813</v>
      </c>
      <c r="I760" s="5" t="n">
        <f aca="false">LOOKUP(D760,'WOE &amp; IV'!$B$23:$B$26,'WOE &amp; IV'!$H$23:$H$26)</f>
        <v>0.552846198833581</v>
      </c>
      <c r="J760" s="5" t="n">
        <f aca="false">LOOKUP(E760,'WOE &amp; IV'!$B$31:$B$34,'WOE &amp; IV'!$H$31:$H$34)</f>
        <v>-0.0820085521567092</v>
      </c>
      <c r="K760" s="5" t="n">
        <f aca="false">Model!$B$4+Model!$B$5*G760+Model!$B$6*H760+Model!$B$7*I760+Model!$B$8*J760</f>
        <v>-0.459974215587913</v>
      </c>
      <c r="L760" s="6" t="n">
        <f aca="false">IF(F760=1,LN(M760),LN(1-M760))</f>
        <v>-0.949351411343004</v>
      </c>
      <c r="M760" s="6" t="n">
        <f aca="false">1/(1+EXP(-K760))</f>
        <v>0.386991940657739</v>
      </c>
    </row>
    <row r="761" customFormat="false" ht="15" hidden="false" customHeight="false" outlineLevel="0" collapsed="false">
      <c r="A761" s="4" t="n">
        <v>760</v>
      </c>
      <c r="B761" s="4" t="n">
        <v>56.1</v>
      </c>
      <c r="C761" s="4" t="n">
        <v>352</v>
      </c>
      <c r="D761" s="4" t="n">
        <v>0</v>
      </c>
      <c r="E761" s="4" t="n">
        <v>1</v>
      </c>
      <c r="F761" s="4" t="n">
        <v>0</v>
      </c>
      <c r="G761" s="5" t="n">
        <f aca="false">LOOKUP(B761,'WOE &amp; IV'!$B$5:$B$9,'WOE &amp; IV'!$H$5:$H$9)</f>
        <v>0.218255430312074</v>
      </c>
      <c r="H761" s="5" t="n">
        <f aca="false">LOOKUP(C761,'WOE &amp; IV'!$B$14:$B$18,'WOE &amp; IV'!$H$14:$H$18)</f>
        <v>1.40669467736998</v>
      </c>
      <c r="I761" s="5" t="n">
        <f aca="false">LOOKUP(D761,'WOE &amp; IV'!$B$23:$B$26,'WOE &amp; IV'!$H$23:$H$26)</f>
        <v>0.552846198833581</v>
      </c>
      <c r="J761" s="5" t="n">
        <f aca="false">LOOKUP(E761,'WOE &amp; IV'!$B$31:$B$34,'WOE &amp; IV'!$H$31:$H$34)</f>
        <v>-0.102296734208726</v>
      </c>
      <c r="K761" s="5" t="n">
        <f aca="false">Model!$B$4+Model!$B$5*G761+Model!$B$6*H761+Model!$B$7*I761+Model!$B$8*J761</f>
        <v>-3.91833084444509</v>
      </c>
      <c r="L761" s="6" t="n">
        <f aca="false">IF(F761=1,LN(M761),LN(1-M761))</f>
        <v>-0.0196793258445781</v>
      </c>
      <c r="M761" s="6" t="n">
        <f aca="false">1/(1+EXP(-K761))</f>
        <v>0.019486951908296</v>
      </c>
    </row>
    <row r="762" customFormat="false" ht="15" hidden="false" customHeight="false" outlineLevel="0" collapsed="false">
      <c r="A762" s="4" t="n">
        <v>761</v>
      </c>
      <c r="B762" s="4" t="n">
        <v>76.2</v>
      </c>
      <c r="C762" s="4" t="n">
        <v>144</v>
      </c>
      <c r="D762" s="4" t="n">
        <v>1</v>
      </c>
      <c r="E762" s="4" t="n">
        <v>1</v>
      </c>
      <c r="F762" s="4" t="n">
        <v>1</v>
      </c>
      <c r="G762" s="5" t="n">
        <f aca="false">LOOKUP(B762,'WOE &amp; IV'!$B$5:$B$9,'WOE &amp; IV'!$H$5:$H$9)</f>
        <v>-0.907531990639555</v>
      </c>
      <c r="H762" s="5" t="n">
        <f aca="false">LOOKUP(C762,'WOE &amp; IV'!$B$14:$B$18,'WOE &amp; IV'!$H$14:$H$18)</f>
        <v>0.149360747248786</v>
      </c>
      <c r="I762" s="5" t="n">
        <f aca="false">LOOKUP(D762,'WOE &amp; IV'!$B$23:$B$26,'WOE &amp; IV'!$H$23:$H$26)</f>
        <v>-0.479121632008246</v>
      </c>
      <c r="J762" s="5" t="n">
        <f aca="false">LOOKUP(E762,'WOE &amp; IV'!$B$31:$B$34,'WOE &amp; IV'!$H$31:$H$34)</f>
        <v>-0.102296734208726</v>
      </c>
      <c r="K762" s="5" t="n">
        <f aca="false">Model!$B$4+Model!$B$5*G762+Model!$B$6*H762+Model!$B$7*I762+Model!$B$8*J762</f>
        <v>0.384917405692783</v>
      </c>
      <c r="L762" s="6" t="n">
        <f aca="false">IF(F762=1,LN(M762),LN(1-M762))</f>
        <v>-0.519095438317258</v>
      </c>
      <c r="M762" s="6" t="n">
        <f aca="false">1/(1+EXP(-K762))</f>
        <v>0.595058571778666</v>
      </c>
    </row>
    <row r="763" customFormat="false" ht="15" hidden="false" customHeight="false" outlineLevel="0" collapsed="false">
      <c r="A763" s="4" t="n">
        <v>762</v>
      </c>
      <c r="B763" s="4" t="n">
        <v>60.9</v>
      </c>
      <c r="C763" s="4" t="n">
        <v>92</v>
      </c>
      <c r="D763" s="4" t="n">
        <v>2</v>
      </c>
      <c r="E763" s="4" t="n">
        <v>2</v>
      </c>
      <c r="F763" s="4" t="n">
        <v>0</v>
      </c>
      <c r="G763" s="5" t="n">
        <f aca="false">LOOKUP(B763,'WOE &amp; IV'!$B$5:$B$9,'WOE &amp; IV'!$H$5:$H$9)</f>
        <v>-0.907531990639555</v>
      </c>
      <c r="H763" s="5" t="n">
        <f aca="false">LOOKUP(C763,'WOE &amp; IV'!$B$14:$B$18,'WOE &amp; IV'!$H$14:$H$18)</f>
        <v>-0.171825195660813</v>
      </c>
      <c r="I763" s="5" t="n">
        <f aca="false">LOOKUP(D763,'WOE &amp; IV'!$B$23:$B$26,'WOE &amp; IV'!$H$23:$H$26)</f>
        <v>-1.2525653595628</v>
      </c>
      <c r="J763" s="5" t="n">
        <f aca="false">LOOKUP(E763,'WOE &amp; IV'!$B$31:$B$34,'WOE &amp; IV'!$H$31:$H$34)</f>
        <v>-0.0820085521567092</v>
      </c>
      <c r="K763" s="5" t="n">
        <f aca="false">Model!$B$4+Model!$B$5*G763+Model!$B$6*H763+Model!$B$7*I763+Model!$B$8*J763</f>
        <v>1.75436306078525</v>
      </c>
      <c r="L763" s="6" t="n">
        <f aca="false">IF(F763=1,LN(M763),LN(1-M763))</f>
        <v>-1.91394247158755</v>
      </c>
      <c r="M763" s="6" t="n">
        <f aca="false">1/(1+EXP(-K763))</f>
        <v>0.852502266819411</v>
      </c>
    </row>
    <row r="764" customFormat="false" ht="15" hidden="false" customHeight="false" outlineLevel="0" collapsed="false">
      <c r="A764" s="4" t="n">
        <v>763</v>
      </c>
      <c r="B764" s="4" t="n">
        <v>63.5</v>
      </c>
      <c r="C764" s="4" t="n">
        <v>10</v>
      </c>
      <c r="D764" s="4" t="n">
        <v>0</v>
      </c>
      <c r="E764" s="4" t="n">
        <v>0</v>
      </c>
      <c r="F764" s="4" t="n">
        <v>0</v>
      </c>
      <c r="G764" s="5" t="n">
        <f aca="false">LOOKUP(B764,'WOE &amp; IV'!$B$5:$B$9,'WOE &amp; IV'!$H$5:$H$9)</f>
        <v>-0.907531990639555</v>
      </c>
      <c r="H764" s="5" t="n">
        <f aca="false">LOOKUP(C764,'WOE &amp; IV'!$B$14:$B$18,'WOE &amp; IV'!$H$14:$H$18)</f>
        <v>-0.498509425915863</v>
      </c>
      <c r="I764" s="5" t="n">
        <f aca="false">LOOKUP(D764,'WOE &amp; IV'!$B$23:$B$26,'WOE &amp; IV'!$H$23:$H$26)</f>
        <v>0.552846198833581</v>
      </c>
      <c r="J764" s="5" t="n">
        <f aca="false">LOOKUP(E764,'WOE &amp; IV'!$B$31:$B$34,'WOE &amp; IV'!$H$31:$H$34)</f>
        <v>0.255618819166126</v>
      </c>
      <c r="K764" s="5" t="n">
        <f aca="false">Model!$B$4+Model!$B$5*G764+Model!$B$6*H764+Model!$B$7*I764+Model!$B$8*J764</f>
        <v>-0.407842425176262</v>
      </c>
      <c r="L764" s="6" t="n">
        <f aca="false">IF(F764=1,LN(M764),LN(1-M764))</f>
        <v>-0.509875375027499</v>
      </c>
      <c r="M764" s="6" t="n">
        <f aca="false">1/(1+EXP(-K764))</f>
        <v>0.39942957977928</v>
      </c>
    </row>
    <row r="765" customFormat="false" ht="15" hidden="false" customHeight="false" outlineLevel="0" collapsed="false">
      <c r="A765" s="4" t="n">
        <v>764</v>
      </c>
      <c r="B765" s="4" t="n">
        <v>60.9</v>
      </c>
      <c r="C765" s="4" t="n">
        <v>73</v>
      </c>
      <c r="D765" s="4" t="n">
        <v>0</v>
      </c>
      <c r="E765" s="4" t="n">
        <v>2</v>
      </c>
      <c r="F765" s="4" t="n">
        <v>1</v>
      </c>
      <c r="G765" s="5" t="n">
        <f aca="false">LOOKUP(B765,'WOE &amp; IV'!$B$5:$B$9,'WOE &amp; IV'!$H$5:$H$9)</f>
        <v>-0.907531990639555</v>
      </c>
      <c r="H765" s="5" t="n">
        <f aca="false">LOOKUP(C765,'WOE &amp; IV'!$B$14:$B$18,'WOE &amp; IV'!$H$14:$H$18)</f>
        <v>-0.171825195660813</v>
      </c>
      <c r="I765" s="5" t="n">
        <f aca="false">LOOKUP(D765,'WOE &amp; IV'!$B$23:$B$26,'WOE &amp; IV'!$H$23:$H$26)</f>
        <v>0.552846198833581</v>
      </c>
      <c r="J765" s="5" t="n">
        <f aca="false">LOOKUP(E765,'WOE &amp; IV'!$B$31:$B$34,'WOE &amp; IV'!$H$31:$H$34)</f>
        <v>-0.0820085521567092</v>
      </c>
      <c r="K765" s="5" t="n">
        <f aca="false">Model!$B$4+Model!$B$5*G765+Model!$B$6*H765+Model!$B$7*I765+Model!$B$8*J765</f>
        <v>-0.459974215587913</v>
      </c>
      <c r="L765" s="6" t="n">
        <f aca="false">IF(F765=1,LN(M765),LN(1-M765))</f>
        <v>-0.949351411343004</v>
      </c>
      <c r="M765" s="6" t="n">
        <f aca="false">1/(1+EXP(-K765))</f>
        <v>0.386991940657739</v>
      </c>
    </row>
    <row r="766" customFormat="false" ht="15" hidden="false" customHeight="false" outlineLevel="0" collapsed="false">
      <c r="A766" s="4" t="n">
        <v>765</v>
      </c>
      <c r="B766" s="4" t="n">
        <v>53.5</v>
      </c>
      <c r="C766" s="4" t="n">
        <v>180</v>
      </c>
      <c r="D766" s="4" t="n">
        <v>0</v>
      </c>
      <c r="E766" s="4" t="n">
        <v>3</v>
      </c>
      <c r="F766" s="4" t="n">
        <v>0</v>
      </c>
      <c r="G766" s="5" t="n">
        <f aca="false">LOOKUP(B766,'WOE &amp; IV'!$B$5:$B$9,'WOE &amp; IV'!$H$5:$H$9)</f>
        <v>0.218255430312074</v>
      </c>
      <c r="H766" s="5" t="n">
        <f aca="false">LOOKUP(C766,'WOE &amp; IV'!$B$14:$B$18,'WOE &amp; IV'!$H$14:$H$18)</f>
        <v>0.149360747248786</v>
      </c>
      <c r="I766" s="5" t="n">
        <f aca="false">LOOKUP(D766,'WOE &amp; IV'!$B$23:$B$26,'WOE &amp; IV'!$H$23:$H$26)</f>
        <v>0.552846198833581</v>
      </c>
      <c r="J766" s="5" t="n">
        <f aca="false">LOOKUP(E766,'WOE &amp; IV'!$B$31:$B$34,'WOE &amp; IV'!$H$31:$H$34)</f>
        <v>-0.0820085521567092</v>
      </c>
      <c r="K766" s="5" t="n">
        <f aca="false">Model!$B$4+Model!$B$5*G766+Model!$B$6*H766+Model!$B$7*I766+Model!$B$8*J766</f>
        <v>-2.20085534411151</v>
      </c>
      <c r="L766" s="6" t="n">
        <f aca="false">IF(F766=1,LN(M766),LN(1-M766))</f>
        <v>-0.104998031617279</v>
      </c>
      <c r="M766" s="6" t="n">
        <f aca="false">1/(1+EXP(-K766))</f>
        <v>0.0996737052287567</v>
      </c>
    </row>
    <row r="767" customFormat="false" ht="15" hidden="false" customHeight="false" outlineLevel="0" collapsed="false">
      <c r="A767" s="4" t="n">
        <v>766</v>
      </c>
      <c r="B767" s="4" t="n">
        <v>0.4</v>
      </c>
      <c r="C767" s="4" t="n">
        <v>266</v>
      </c>
      <c r="D767" s="4" t="n">
        <v>0</v>
      </c>
      <c r="E767" s="4" t="n">
        <v>0</v>
      </c>
      <c r="F767" s="4" t="n">
        <v>0</v>
      </c>
      <c r="G767" s="5" t="n">
        <f aca="false">LOOKUP(B767,'WOE &amp; IV'!$B$5:$B$9,'WOE &amp; IV'!$H$5:$H$9)</f>
        <v>1.45548484153941</v>
      </c>
      <c r="H767" s="5" t="n">
        <f aca="false">LOOKUP(C767,'WOE &amp; IV'!$B$14:$B$18,'WOE &amp; IV'!$H$14:$H$18)</f>
        <v>1.40669467736998</v>
      </c>
      <c r="I767" s="5" t="n">
        <f aca="false">LOOKUP(D767,'WOE &amp; IV'!$B$23:$B$26,'WOE &amp; IV'!$H$23:$H$26)</f>
        <v>0.552846198833581</v>
      </c>
      <c r="J767" s="5" t="n">
        <f aca="false">LOOKUP(E767,'WOE &amp; IV'!$B$31:$B$34,'WOE &amp; IV'!$H$31:$H$34)</f>
        <v>0.255618819166126</v>
      </c>
      <c r="K767" s="5" t="n">
        <f aca="false">Model!$B$4+Model!$B$5*G767+Model!$B$6*H767+Model!$B$7*I767+Model!$B$8*J767</f>
        <v>-5.7670456058419</v>
      </c>
      <c r="L767" s="6" t="n">
        <f aca="false">IF(F767=1,LN(M767),LN(1-M767))</f>
        <v>-0.00312410304051349</v>
      </c>
      <c r="M767" s="6" t="n">
        <f aca="false">1/(1+EXP(-K767))</f>
        <v>0.00311922810852755</v>
      </c>
    </row>
    <row r="768" customFormat="false" ht="15" hidden="false" customHeight="false" outlineLevel="0" collapsed="false">
      <c r="A768" s="4" t="n">
        <v>767</v>
      </c>
      <c r="B768" s="4" t="n">
        <v>47.1</v>
      </c>
      <c r="C768" s="4" t="n">
        <v>104</v>
      </c>
      <c r="D768" s="4" t="n">
        <v>1</v>
      </c>
      <c r="E768" s="4" t="n">
        <v>1</v>
      </c>
      <c r="F768" s="4" t="n">
        <v>0</v>
      </c>
      <c r="G768" s="5" t="n">
        <f aca="false">LOOKUP(B768,'WOE &amp; IV'!$B$5:$B$9,'WOE &amp; IV'!$H$5:$H$9)</f>
        <v>0.218255430312074</v>
      </c>
      <c r="H768" s="5" t="n">
        <f aca="false">LOOKUP(C768,'WOE &amp; IV'!$B$14:$B$18,'WOE &amp; IV'!$H$14:$H$18)</f>
        <v>-0.171825195660813</v>
      </c>
      <c r="I768" s="5" t="n">
        <f aca="false">LOOKUP(D768,'WOE &amp; IV'!$B$23:$B$26,'WOE &amp; IV'!$H$23:$H$26)</f>
        <v>-0.479121632008246</v>
      </c>
      <c r="J768" s="5" t="n">
        <f aca="false">LOOKUP(E768,'WOE &amp; IV'!$B$31:$B$34,'WOE &amp; IV'!$H$31:$H$34)</f>
        <v>-0.102296734208726</v>
      </c>
      <c r="K768" s="5" t="n">
        <f aca="false">Model!$B$4+Model!$B$5*G768+Model!$B$6*H768+Model!$B$7*I768+Model!$B$8*J768</f>
        <v>-0.466214423782645</v>
      </c>
      <c r="L768" s="6" t="n">
        <f aca="false">IF(F768=1,LN(M768),LN(1-M768))</f>
        <v>-0.486966902173525</v>
      </c>
      <c r="M768" s="6" t="n">
        <f aca="false">1/(1+EXP(-K768))</f>
        <v>0.385512629195571</v>
      </c>
    </row>
    <row r="769" customFormat="false" ht="15" hidden="false" customHeight="false" outlineLevel="0" collapsed="false">
      <c r="A769" s="4" t="n">
        <v>768</v>
      </c>
      <c r="B769" s="4" t="n">
        <v>31.1</v>
      </c>
      <c r="C769" s="4" t="n">
        <v>295</v>
      </c>
      <c r="D769" s="4" t="n">
        <v>0</v>
      </c>
      <c r="E769" s="4" t="n">
        <v>2</v>
      </c>
      <c r="F769" s="4" t="n">
        <v>0</v>
      </c>
      <c r="G769" s="5" t="n">
        <f aca="false">LOOKUP(B769,'WOE &amp; IV'!$B$5:$B$9,'WOE &amp; IV'!$H$5:$H$9)</f>
        <v>0.218255430312074</v>
      </c>
      <c r="H769" s="5" t="n">
        <f aca="false">LOOKUP(C769,'WOE &amp; IV'!$B$14:$B$18,'WOE &amp; IV'!$H$14:$H$18)</f>
        <v>1.40669467736998</v>
      </c>
      <c r="I769" s="5" t="n">
        <f aca="false">LOOKUP(D769,'WOE &amp; IV'!$B$23:$B$26,'WOE &amp; IV'!$H$23:$H$26)</f>
        <v>0.552846198833581</v>
      </c>
      <c r="J769" s="5" t="n">
        <f aca="false">LOOKUP(E769,'WOE &amp; IV'!$B$31:$B$34,'WOE &amp; IV'!$H$31:$H$34)</f>
        <v>-0.0820085521567092</v>
      </c>
      <c r="K769" s="5" t="n">
        <f aca="false">Model!$B$4+Model!$B$5*G769+Model!$B$6*H769+Model!$B$7*I769+Model!$B$8*J769</f>
        <v>-3.94238857072238</v>
      </c>
      <c r="L769" s="6" t="n">
        <f aca="false">IF(F769=1,LN(M769),LN(1-M769))</f>
        <v>-0.0192160010916845</v>
      </c>
      <c r="M769" s="6" t="n">
        <f aca="false">1/(1+EXP(-K769))</f>
        <v>0.0190325506830411</v>
      </c>
    </row>
    <row r="770" customFormat="false" ht="15" hidden="false" customHeight="false" outlineLevel="0" collapsed="false">
      <c r="A770" s="4" t="n">
        <v>769</v>
      </c>
      <c r="B770" s="4" t="n">
        <v>13</v>
      </c>
      <c r="C770" s="4" t="n">
        <v>43</v>
      </c>
      <c r="D770" s="4" t="n">
        <v>0</v>
      </c>
      <c r="E770" s="4" t="n">
        <v>2</v>
      </c>
      <c r="F770" s="4" t="n">
        <v>0</v>
      </c>
      <c r="G770" s="5" t="n">
        <f aca="false">LOOKUP(B770,'WOE &amp; IV'!$B$5:$B$9,'WOE &amp; IV'!$H$5:$H$9)</f>
        <v>0.721515666459208</v>
      </c>
      <c r="H770" s="5" t="n">
        <f aca="false">LOOKUP(C770,'WOE &amp; IV'!$B$14:$B$18,'WOE &amp; IV'!$H$14:$H$18)</f>
        <v>-0.18579367675035</v>
      </c>
      <c r="I770" s="5" t="n">
        <f aca="false">LOOKUP(D770,'WOE &amp; IV'!$B$23:$B$26,'WOE &amp; IV'!$H$23:$H$26)</f>
        <v>0.552846198833581</v>
      </c>
      <c r="J770" s="5" t="n">
        <f aca="false">LOOKUP(E770,'WOE &amp; IV'!$B$31:$B$34,'WOE &amp; IV'!$H$31:$H$34)</f>
        <v>-0.0820085521567092</v>
      </c>
      <c r="K770" s="5" t="n">
        <f aca="false">Model!$B$4+Model!$B$5*G770+Model!$B$6*H770+Model!$B$7*I770+Model!$B$8*J770</f>
        <v>-2.31598613528289</v>
      </c>
      <c r="L770" s="6" t="n">
        <f aca="false">IF(F770=1,LN(M770),LN(1-M770))</f>
        <v>-0.0940992971551728</v>
      </c>
      <c r="M770" s="6" t="n">
        <f aca="false">1/(1+EXP(-K770))</f>
        <v>0.089807621760415</v>
      </c>
    </row>
    <row r="771" customFormat="false" ht="15" hidden="false" customHeight="false" outlineLevel="0" collapsed="false">
      <c r="A771" s="4" t="n">
        <v>770</v>
      </c>
      <c r="B771" s="4" t="n">
        <v>87</v>
      </c>
      <c r="C771" s="4" t="n">
        <v>138</v>
      </c>
      <c r="D771" s="4" t="n">
        <v>0</v>
      </c>
      <c r="E771" s="4" t="n">
        <v>1</v>
      </c>
      <c r="F771" s="4" t="n">
        <v>0</v>
      </c>
      <c r="G771" s="5" t="n">
        <f aca="false">LOOKUP(B771,'WOE &amp; IV'!$B$5:$B$9,'WOE &amp; IV'!$H$5:$H$9)</f>
        <v>-0.907531990639555</v>
      </c>
      <c r="H771" s="5" t="n">
        <f aca="false">LOOKUP(C771,'WOE &amp; IV'!$B$14:$B$18,'WOE &amp; IV'!$H$14:$H$18)</f>
        <v>0.149360747248786</v>
      </c>
      <c r="I771" s="5" t="n">
        <f aca="false">LOOKUP(D771,'WOE &amp; IV'!$B$23:$B$26,'WOE &amp; IV'!$H$23:$H$26)</f>
        <v>0.552846198833581</v>
      </c>
      <c r="J771" s="5" t="n">
        <f aca="false">LOOKUP(E771,'WOE &amp; IV'!$B$31:$B$34,'WOE &amp; IV'!$H$31:$H$34)</f>
        <v>-0.102296734208726</v>
      </c>
      <c r="K771" s="5" t="n">
        <f aca="false">Model!$B$4+Model!$B$5*G771+Model!$B$6*H771+Model!$B$7*I771+Model!$B$8*J771</f>
        <v>-0.880791138834718</v>
      </c>
      <c r="L771" s="6" t="n">
        <f aca="false">IF(F771=1,LN(M771),LN(1-M771))</f>
        <v>-0.346744220536505</v>
      </c>
      <c r="M771" s="6" t="n">
        <f aca="false">1/(1+EXP(-K771))</f>
        <v>0.293013862331912</v>
      </c>
    </row>
    <row r="772" customFormat="false" ht="15" hidden="false" customHeight="false" outlineLevel="0" collapsed="false">
      <c r="A772" s="4" t="n">
        <v>771</v>
      </c>
      <c r="B772" s="4" t="n">
        <v>88.2</v>
      </c>
      <c r="C772" s="4" t="n">
        <v>141</v>
      </c>
      <c r="D772" s="4" t="n">
        <v>1</v>
      </c>
      <c r="E772" s="4" t="n">
        <v>0</v>
      </c>
      <c r="F772" s="4" t="n">
        <v>1</v>
      </c>
      <c r="G772" s="5" t="n">
        <f aca="false">LOOKUP(B772,'WOE &amp; IV'!$B$5:$B$9,'WOE &amp; IV'!$H$5:$H$9)</f>
        <v>-0.907531990639555</v>
      </c>
      <c r="H772" s="5" t="n">
        <f aca="false">LOOKUP(C772,'WOE &amp; IV'!$B$14:$B$18,'WOE &amp; IV'!$H$14:$H$18)</f>
        <v>0.149360747248786</v>
      </c>
      <c r="I772" s="5" t="n">
        <f aca="false">LOOKUP(D772,'WOE &amp; IV'!$B$23:$B$26,'WOE &amp; IV'!$H$23:$H$26)</f>
        <v>-0.479121632008246</v>
      </c>
      <c r="J772" s="5" t="n">
        <f aca="false">LOOKUP(E772,'WOE &amp; IV'!$B$31:$B$34,'WOE &amp; IV'!$H$31:$H$34)</f>
        <v>0.255618819166126</v>
      </c>
      <c r="K772" s="5" t="n">
        <f aca="false">Model!$B$4+Model!$B$5*G772+Model!$B$6*H772+Model!$B$7*I772+Model!$B$8*J772</f>
        <v>-0.0394988574991169</v>
      </c>
      <c r="L772" s="6" t="n">
        <f aca="false">IF(F772=1,LN(M772),LN(1-M772))</f>
        <v>-0.713091616601193</v>
      </c>
      <c r="M772" s="6" t="n">
        <f aca="false">1/(1+EXP(-K772))</f>
        <v>0.490126569269273</v>
      </c>
    </row>
    <row r="773" customFormat="false" ht="15" hidden="false" customHeight="false" outlineLevel="0" collapsed="false">
      <c r="A773" s="4" t="n">
        <v>772</v>
      </c>
      <c r="B773" s="4" t="n">
        <v>79</v>
      </c>
      <c r="C773" s="4" t="n">
        <v>158</v>
      </c>
      <c r="D773" s="4" t="n">
        <v>1</v>
      </c>
      <c r="E773" s="4" t="n">
        <v>0</v>
      </c>
      <c r="F773" s="4" t="n">
        <v>0</v>
      </c>
      <c r="G773" s="5" t="n">
        <f aca="false">LOOKUP(B773,'WOE &amp; IV'!$B$5:$B$9,'WOE &amp; IV'!$H$5:$H$9)</f>
        <v>-0.907531990639555</v>
      </c>
      <c r="H773" s="5" t="n">
        <f aca="false">LOOKUP(C773,'WOE &amp; IV'!$B$14:$B$18,'WOE &amp; IV'!$H$14:$H$18)</f>
        <v>0.149360747248786</v>
      </c>
      <c r="I773" s="5" t="n">
        <f aca="false">LOOKUP(D773,'WOE &amp; IV'!$B$23:$B$26,'WOE &amp; IV'!$H$23:$H$26)</f>
        <v>-0.479121632008246</v>
      </c>
      <c r="J773" s="5" t="n">
        <f aca="false">LOOKUP(E773,'WOE &amp; IV'!$B$31:$B$34,'WOE &amp; IV'!$H$31:$H$34)</f>
        <v>0.255618819166126</v>
      </c>
      <c r="K773" s="5" t="n">
        <f aca="false">Model!$B$4+Model!$B$5*G773+Model!$B$6*H773+Model!$B$7*I773+Model!$B$8*J773</f>
        <v>-0.0394988574991169</v>
      </c>
      <c r="L773" s="6" t="n">
        <f aca="false">IF(F773=1,LN(M773),LN(1-M773))</f>
        <v>-0.673592759102076</v>
      </c>
      <c r="M773" s="6" t="n">
        <f aca="false">1/(1+EXP(-K773))</f>
        <v>0.490126569269273</v>
      </c>
    </row>
    <row r="774" customFormat="false" ht="15" hidden="false" customHeight="false" outlineLevel="0" collapsed="false">
      <c r="A774" s="4" t="n">
        <v>773</v>
      </c>
      <c r="B774" s="4" t="n">
        <v>51.4</v>
      </c>
      <c r="C774" s="4" t="n">
        <v>115</v>
      </c>
      <c r="D774" s="4" t="n">
        <v>0</v>
      </c>
      <c r="E774" s="4" t="n">
        <v>1</v>
      </c>
      <c r="F774" s="4" t="n">
        <v>0</v>
      </c>
      <c r="G774" s="5" t="n">
        <f aca="false">LOOKUP(B774,'WOE &amp; IV'!$B$5:$B$9,'WOE &amp; IV'!$H$5:$H$9)</f>
        <v>0.218255430312074</v>
      </c>
      <c r="H774" s="5" t="n">
        <f aca="false">LOOKUP(C774,'WOE &amp; IV'!$B$14:$B$18,'WOE &amp; IV'!$H$14:$H$18)</f>
        <v>-0.171825195660813</v>
      </c>
      <c r="I774" s="5" t="n">
        <f aca="false">LOOKUP(D774,'WOE &amp; IV'!$B$23:$B$26,'WOE &amp; IV'!$H$23:$H$26)</f>
        <v>0.552846198833581</v>
      </c>
      <c r="J774" s="5" t="n">
        <f aca="false">LOOKUP(E774,'WOE &amp; IV'!$B$31:$B$34,'WOE &amp; IV'!$H$31:$H$34)</f>
        <v>-0.102296734208726</v>
      </c>
      <c r="K774" s="5" t="n">
        <f aca="false">Model!$B$4+Model!$B$5*G774+Model!$B$6*H774+Model!$B$7*I774+Model!$B$8*J774</f>
        <v>-1.73192296831015</v>
      </c>
      <c r="L774" s="6" t="n">
        <f aca="false">IF(F774=1,LN(M774),LN(1-M774))</f>
        <v>-0.162921100069835</v>
      </c>
      <c r="M774" s="6" t="n">
        <f aca="false">1/(1+EXP(-K774))</f>
        <v>0.150341776255468</v>
      </c>
    </row>
    <row r="775" customFormat="false" ht="15" hidden="false" customHeight="false" outlineLevel="0" collapsed="false">
      <c r="A775" s="4" t="n">
        <v>774</v>
      </c>
      <c r="B775" s="4" t="n">
        <v>78.8</v>
      </c>
      <c r="C775" s="4" t="n">
        <v>133</v>
      </c>
      <c r="D775" s="4" t="n">
        <v>0</v>
      </c>
      <c r="E775" s="4" t="n">
        <v>0</v>
      </c>
      <c r="F775" s="4" t="n">
        <v>0</v>
      </c>
      <c r="G775" s="5" t="n">
        <f aca="false">LOOKUP(B775,'WOE &amp; IV'!$B$5:$B$9,'WOE &amp; IV'!$H$5:$H$9)</f>
        <v>-0.907531990639555</v>
      </c>
      <c r="H775" s="5" t="n">
        <f aca="false">LOOKUP(C775,'WOE &amp; IV'!$B$14:$B$18,'WOE &amp; IV'!$H$14:$H$18)</f>
        <v>0.149360747248786</v>
      </c>
      <c r="I775" s="5" t="n">
        <f aca="false">LOOKUP(D775,'WOE &amp; IV'!$B$23:$B$26,'WOE &amp; IV'!$H$23:$H$26)</f>
        <v>0.552846198833581</v>
      </c>
      <c r="J775" s="5" t="n">
        <f aca="false">LOOKUP(E775,'WOE &amp; IV'!$B$31:$B$34,'WOE &amp; IV'!$H$31:$H$34)</f>
        <v>0.255618819166126</v>
      </c>
      <c r="K775" s="5" t="n">
        <f aca="false">Model!$B$4+Model!$B$5*G775+Model!$B$6*H775+Model!$B$7*I775+Model!$B$8*J775</f>
        <v>-1.30520740202662</v>
      </c>
      <c r="L775" s="6" t="n">
        <f aca="false">IF(F775=1,LN(M775),LN(1-M775))</f>
        <v>-0.239895490101658</v>
      </c>
      <c r="M775" s="6" t="n">
        <f aca="false">1/(1+EXP(-K775))</f>
        <v>0.213289924239604</v>
      </c>
    </row>
    <row r="776" customFormat="false" ht="15" hidden="false" customHeight="false" outlineLevel="0" collapsed="false">
      <c r="A776" s="4" t="n">
        <v>775</v>
      </c>
      <c r="B776" s="4" t="n">
        <v>45.3</v>
      </c>
      <c r="C776" s="4" t="n">
        <v>42</v>
      </c>
      <c r="D776" s="4" t="n">
        <v>0</v>
      </c>
      <c r="E776" s="4" t="n">
        <v>0</v>
      </c>
      <c r="F776" s="4" t="n">
        <v>0</v>
      </c>
      <c r="G776" s="5" t="n">
        <f aca="false">LOOKUP(B776,'WOE &amp; IV'!$B$5:$B$9,'WOE &amp; IV'!$H$5:$H$9)</f>
        <v>0.218255430312074</v>
      </c>
      <c r="H776" s="5" t="n">
        <f aca="false">LOOKUP(C776,'WOE &amp; IV'!$B$14:$B$18,'WOE &amp; IV'!$H$14:$H$18)</f>
        <v>-0.18579367675035</v>
      </c>
      <c r="I776" s="5" t="n">
        <f aca="false">LOOKUP(D776,'WOE &amp; IV'!$B$23:$B$26,'WOE &amp; IV'!$H$23:$H$26)</f>
        <v>0.552846198833581</v>
      </c>
      <c r="J776" s="5" t="n">
        <f aca="false">LOOKUP(E776,'WOE &amp; IV'!$B$31:$B$34,'WOE &amp; IV'!$H$31:$H$34)</f>
        <v>0.255618819166126</v>
      </c>
      <c r="K776" s="5" t="n">
        <f aca="false">Model!$B$4+Model!$B$5*G776+Model!$B$6*H776+Model!$B$7*I776+Model!$B$8*J776</f>
        <v>-2.13699148834493</v>
      </c>
      <c r="L776" s="6" t="n">
        <f aca="false">IF(F776=1,LN(M776),LN(1-M776))</f>
        <v>-0.111549730671182</v>
      </c>
      <c r="M776" s="6" t="n">
        <f aca="false">1/(1+EXP(-K776))</f>
        <v>0.105553091147911</v>
      </c>
    </row>
    <row r="777" customFormat="false" ht="15" hidden="false" customHeight="false" outlineLevel="0" collapsed="false">
      <c r="A777" s="4" t="n">
        <v>776</v>
      </c>
      <c r="B777" s="4" t="n">
        <v>50.1</v>
      </c>
      <c r="C777" s="4" t="n">
        <v>248</v>
      </c>
      <c r="D777" s="4" t="n">
        <v>1</v>
      </c>
      <c r="E777" s="4" t="n">
        <v>1</v>
      </c>
      <c r="F777" s="4" t="n">
        <v>0</v>
      </c>
      <c r="G777" s="5" t="n">
        <f aca="false">LOOKUP(B777,'WOE &amp; IV'!$B$5:$B$9,'WOE &amp; IV'!$H$5:$H$9)</f>
        <v>0.218255430312074</v>
      </c>
      <c r="H777" s="5" t="n">
        <f aca="false">LOOKUP(C777,'WOE &amp; IV'!$B$14:$B$18,'WOE &amp; IV'!$H$14:$H$18)</f>
        <v>1.40669467736998</v>
      </c>
      <c r="I777" s="5" t="n">
        <f aca="false">LOOKUP(D777,'WOE &amp; IV'!$B$23:$B$26,'WOE &amp; IV'!$H$23:$H$26)</f>
        <v>-0.479121632008246</v>
      </c>
      <c r="J777" s="5" t="n">
        <f aca="false">LOOKUP(E777,'WOE &amp; IV'!$B$31:$B$34,'WOE &amp; IV'!$H$31:$H$34)</f>
        <v>-0.102296734208726</v>
      </c>
      <c r="K777" s="5" t="n">
        <f aca="false">Model!$B$4+Model!$B$5*G777+Model!$B$6*H777+Model!$B$7*I777+Model!$B$8*J777</f>
        <v>-2.65262229991759</v>
      </c>
      <c r="L777" s="6" t="n">
        <f aca="false">IF(F777=1,LN(M777),LN(1-M777))</f>
        <v>-0.068094242460996</v>
      </c>
      <c r="M777" s="6" t="n">
        <f aca="false">1/(1+EXP(-K777))</f>
        <v>0.0658275692802746</v>
      </c>
    </row>
    <row r="778" customFormat="false" ht="15" hidden="false" customHeight="false" outlineLevel="0" collapsed="false">
      <c r="A778" s="4" t="n">
        <v>777</v>
      </c>
      <c r="B778" s="4" t="n">
        <v>17.7</v>
      </c>
      <c r="C778" s="4" t="n">
        <v>195</v>
      </c>
      <c r="D778" s="4" t="n">
        <v>1</v>
      </c>
      <c r="E778" s="4" t="n">
        <v>1</v>
      </c>
      <c r="F778" s="4" t="n">
        <v>0</v>
      </c>
      <c r="G778" s="5" t="n">
        <f aca="false">LOOKUP(B778,'WOE &amp; IV'!$B$5:$B$9,'WOE &amp; IV'!$H$5:$H$9)</f>
        <v>0.721515666459208</v>
      </c>
      <c r="H778" s="5" t="n">
        <f aca="false">LOOKUP(C778,'WOE &amp; IV'!$B$14:$B$18,'WOE &amp; IV'!$H$14:$H$18)</f>
        <v>0.149360747248786</v>
      </c>
      <c r="I778" s="5" t="n">
        <f aca="false">LOOKUP(D778,'WOE &amp; IV'!$B$23:$B$26,'WOE &amp; IV'!$H$23:$H$26)</f>
        <v>-0.479121632008246</v>
      </c>
      <c r="J778" s="5" t="n">
        <f aca="false">LOOKUP(E778,'WOE &amp; IV'!$B$31:$B$34,'WOE &amp; IV'!$H$31:$H$34)</f>
        <v>-0.102296734208726</v>
      </c>
      <c r="K778" s="5" t="n">
        <f aca="false">Model!$B$4+Model!$B$5*G778+Model!$B$6*H778+Model!$B$7*I778+Model!$B$8*J778</f>
        <v>-1.49044225715931</v>
      </c>
      <c r="L778" s="6" t="n">
        <f aca="false">IF(F778=1,LN(M778),LN(1-M778))</f>
        <v>-0.203163680314785</v>
      </c>
      <c r="M778" s="6" t="n">
        <f aca="false">1/(1+EXP(-K778))</f>
        <v>0.18385535631994</v>
      </c>
    </row>
    <row r="779" customFormat="false" ht="15" hidden="false" customHeight="false" outlineLevel="0" collapsed="false">
      <c r="A779" s="4" t="n">
        <v>778</v>
      </c>
      <c r="B779" s="4" t="n">
        <v>54.9</v>
      </c>
      <c r="C779" s="4" t="n">
        <v>129</v>
      </c>
      <c r="D779" s="4" t="n">
        <v>1</v>
      </c>
      <c r="E779" s="4" t="n">
        <v>1</v>
      </c>
      <c r="F779" s="4" t="n">
        <v>1</v>
      </c>
      <c r="G779" s="5" t="n">
        <f aca="false">LOOKUP(B779,'WOE &amp; IV'!$B$5:$B$9,'WOE &amp; IV'!$H$5:$H$9)</f>
        <v>0.218255430312074</v>
      </c>
      <c r="H779" s="5" t="n">
        <f aca="false">LOOKUP(C779,'WOE &amp; IV'!$B$14:$B$18,'WOE &amp; IV'!$H$14:$H$18)</f>
        <v>0.149360747248786</v>
      </c>
      <c r="I779" s="5" t="n">
        <f aca="false">LOOKUP(D779,'WOE &amp; IV'!$B$23:$B$26,'WOE &amp; IV'!$H$23:$H$26)</f>
        <v>-0.479121632008246</v>
      </c>
      <c r="J779" s="5" t="n">
        <f aca="false">LOOKUP(E779,'WOE &amp; IV'!$B$31:$B$34,'WOE &amp; IV'!$H$31:$H$34)</f>
        <v>-0.102296734208726</v>
      </c>
      <c r="K779" s="5" t="n">
        <f aca="false">Model!$B$4+Model!$B$5*G779+Model!$B$6*H779+Model!$B$7*I779+Model!$B$8*J779</f>
        <v>-0.911089073306731</v>
      </c>
      <c r="L779" s="6" t="n">
        <f aca="false">IF(F779=1,LN(M779),LN(1-M779))</f>
        <v>-1.24905026108437</v>
      </c>
      <c r="M779" s="6" t="n">
        <f aca="false">1/(1+EXP(-K779))</f>
        <v>0.286777030870436</v>
      </c>
    </row>
    <row r="780" customFormat="false" ht="15" hidden="false" customHeight="false" outlineLevel="0" collapsed="false">
      <c r="A780" s="4" t="n">
        <v>779</v>
      </c>
      <c r="B780" s="4" t="n">
        <v>46.5</v>
      </c>
      <c r="C780" s="4" t="n">
        <v>198</v>
      </c>
      <c r="D780" s="4" t="n">
        <v>0</v>
      </c>
      <c r="E780" s="4" t="n">
        <v>0</v>
      </c>
      <c r="F780" s="4" t="n">
        <v>0</v>
      </c>
      <c r="G780" s="5" t="n">
        <f aca="false">LOOKUP(B780,'WOE &amp; IV'!$B$5:$B$9,'WOE &amp; IV'!$H$5:$H$9)</f>
        <v>0.218255430312074</v>
      </c>
      <c r="H780" s="5" t="n">
        <f aca="false">LOOKUP(C780,'WOE &amp; IV'!$B$14:$B$18,'WOE &amp; IV'!$H$14:$H$18)</f>
        <v>0.149360747248786</v>
      </c>
      <c r="I780" s="5" t="n">
        <f aca="false">LOOKUP(D780,'WOE &amp; IV'!$B$23:$B$26,'WOE &amp; IV'!$H$23:$H$26)</f>
        <v>0.552846198833581</v>
      </c>
      <c r="J780" s="5" t="n">
        <f aca="false">LOOKUP(E780,'WOE &amp; IV'!$B$31:$B$34,'WOE &amp; IV'!$H$31:$H$34)</f>
        <v>0.255618819166126</v>
      </c>
      <c r="K780" s="5" t="n">
        <f aca="false">Model!$B$4+Model!$B$5*G780+Model!$B$6*H780+Model!$B$7*I780+Model!$B$8*J780</f>
        <v>-2.60121388102613</v>
      </c>
      <c r="L780" s="6" t="n">
        <f aca="false">IF(F780=1,LN(M780),LN(1-M780))</f>
        <v>-0.0715608135507159</v>
      </c>
      <c r="M780" s="6" t="n">
        <f aca="false">1/(1+EXP(-K780))</f>
        <v>0.0690603378729707</v>
      </c>
    </row>
    <row r="781" customFormat="false" ht="15" hidden="false" customHeight="false" outlineLevel="0" collapsed="false">
      <c r="A781" s="4" t="n">
        <v>780</v>
      </c>
      <c r="B781" s="4" t="n">
        <v>12.4</v>
      </c>
      <c r="C781" s="4" t="n">
        <v>254</v>
      </c>
      <c r="D781" s="4" t="n">
        <v>1</v>
      </c>
      <c r="E781" s="4" t="n">
        <v>2</v>
      </c>
      <c r="F781" s="4" t="n">
        <v>0</v>
      </c>
      <c r="G781" s="5" t="n">
        <f aca="false">LOOKUP(B781,'WOE &amp; IV'!$B$5:$B$9,'WOE &amp; IV'!$H$5:$H$9)</f>
        <v>0.721515666459208</v>
      </c>
      <c r="H781" s="5" t="n">
        <f aca="false">LOOKUP(C781,'WOE &amp; IV'!$B$14:$B$18,'WOE &amp; IV'!$H$14:$H$18)</f>
        <v>1.40669467736998</v>
      </c>
      <c r="I781" s="5" t="n">
        <f aca="false">LOOKUP(D781,'WOE &amp; IV'!$B$23:$B$26,'WOE &amp; IV'!$H$23:$H$26)</f>
        <v>-0.479121632008246</v>
      </c>
      <c r="J781" s="5" t="n">
        <f aca="false">LOOKUP(E781,'WOE &amp; IV'!$B$31:$B$34,'WOE &amp; IV'!$H$31:$H$34)</f>
        <v>-0.0820085521567092</v>
      </c>
      <c r="K781" s="5" t="n">
        <f aca="false">Model!$B$4+Model!$B$5*G781+Model!$B$6*H781+Model!$B$7*I781+Model!$B$8*J781</f>
        <v>-3.25603321004746</v>
      </c>
      <c r="L781" s="6" t="n">
        <f aca="false">IF(F781=1,LN(M781),LN(1-M781))</f>
        <v>-0.0378168235051376</v>
      </c>
      <c r="M781" s="6" t="n">
        <f aca="false">1/(1+EXP(-K781))</f>
        <v>0.0371106965744871</v>
      </c>
    </row>
    <row r="782" customFormat="false" ht="15" hidden="false" customHeight="false" outlineLevel="0" collapsed="false">
      <c r="A782" s="4" t="n">
        <v>781</v>
      </c>
      <c r="B782" s="4" t="n">
        <v>43.7</v>
      </c>
      <c r="C782" s="4" t="n">
        <v>157</v>
      </c>
      <c r="D782" s="4" t="n">
        <v>1</v>
      </c>
      <c r="E782" s="4" t="n">
        <v>1</v>
      </c>
      <c r="F782" s="4" t="n">
        <v>1</v>
      </c>
      <c r="G782" s="5" t="n">
        <f aca="false">LOOKUP(B782,'WOE &amp; IV'!$B$5:$B$9,'WOE &amp; IV'!$H$5:$H$9)</f>
        <v>0.218255430312074</v>
      </c>
      <c r="H782" s="5" t="n">
        <f aca="false">LOOKUP(C782,'WOE &amp; IV'!$B$14:$B$18,'WOE &amp; IV'!$H$14:$H$18)</f>
        <v>0.149360747248786</v>
      </c>
      <c r="I782" s="5" t="n">
        <f aca="false">LOOKUP(D782,'WOE &amp; IV'!$B$23:$B$26,'WOE &amp; IV'!$H$23:$H$26)</f>
        <v>-0.479121632008246</v>
      </c>
      <c r="J782" s="5" t="n">
        <f aca="false">LOOKUP(E782,'WOE &amp; IV'!$B$31:$B$34,'WOE &amp; IV'!$H$31:$H$34)</f>
        <v>-0.102296734208726</v>
      </c>
      <c r="K782" s="5" t="n">
        <f aca="false">Model!$B$4+Model!$B$5*G782+Model!$B$6*H782+Model!$B$7*I782+Model!$B$8*J782</f>
        <v>-0.911089073306731</v>
      </c>
      <c r="L782" s="6" t="n">
        <f aca="false">IF(F782=1,LN(M782),LN(1-M782))</f>
        <v>-1.24905026108437</v>
      </c>
      <c r="M782" s="6" t="n">
        <f aca="false">1/(1+EXP(-K782))</f>
        <v>0.286777030870436</v>
      </c>
    </row>
    <row r="783" customFormat="false" ht="15" hidden="false" customHeight="false" outlineLevel="0" collapsed="false">
      <c r="A783" s="4" t="n">
        <v>782</v>
      </c>
      <c r="B783" s="4" t="n">
        <v>43</v>
      </c>
      <c r="C783" s="4" t="n">
        <v>360</v>
      </c>
      <c r="D783" s="4" t="n">
        <v>0</v>
      </c>
      <c r="E783" s="4" t="n">
        <v>0</v>
      </c>
      <c r="F783" s="4" t="n">
        <v>0</v>
      </c>
      <c r="G783" s="5" t="n">
        <f aca="false">LOOKUP(B783,'WOE &amp; IV'!$B$5:$B$9,'WOE &amp; IV'!$H$5:$H$9)</f>
        <v>0.218255430312074</v>
      </c>
      <c r="H783" s="5" t="n">
        <f aca="false">LOOKUP(C783,'WOE &amp; IV'!$B$14:$B$18,'WOE &amp; IV'!$H$14:$H$18)</f>
        <v>1.40669467736998</v>
      </c>
      <c r="I783" s="5" t="n">
        <f aca="false">LOOKUP(D783,'WOE &amp; IV'!$B$23:$B$26,'WOE &amp; IV'!$H$23:$H$26)</f>
        <v>0.552846198833581</v>
      </c>
      <c r="J783" s="5" t="n">
        <f aca="false">LOOKUP(E783,'WOE &amp; IV'!$B$31:$B$34,'WOE &amp; IV'!$H$31:$H$34)</f>
        <v>0.255618819166126</v>
      </c>
      <c r="K783" s="5" t="n">
        <f aca="false">Model!$B$4+Model!$B$5*G783+Model!$B$6*H783+Model!$B$7*I783+Model!$B$8*J783</f>
        <v>-4.34274710763699</v>
      </c>
      <c r="L783" s="6" t="n">
        <f aca="false">IF(F783=1,LN(M783),LN(1-M783))</f>
        <v>-0.0129169800569538</v>
      </c>
      <c r="M783" s="6" t="n">
        <f aca="false">1/(1+EXP(-K783))</f>
        <v>0.0128339139093017</v>
      </c>
    </row>
    <row r="784" customFormat="false" ht="15" hidden="false" customHeight="false" outlineLevel="0" collapsed="false">
      <c r="A784" s="4" t="n">
        <v>783</v>
      </c>
      <c r="B784" s="4" t="n">
        <v>89.9</v>
      </c>
      <c r="C784" s="4" t="n">
        <v>166</v>
      </c>
      <c r="D784" s="4" t="n">
        <v>1</v>
      </c>
      <c r="E784" s="4" t="n">
        <v>1</v>
      </c>
      <c r="F784" s="4" t="n">
        <v>1</v>
      </c>
      <c r="G784" s="5" t="n">
        <f aca="false">LOOKUP(B784,'WOE &amp; IV'!$B$5:$B$9,'WOE &amp; IV'!$H$5:$H$9)</f>
        <v>-0.907531990639555</v>
      </c>
      <c r="H784" s="5" t="n">
        <f aca="false">LOOKUP(C784,'WOE &amp; IV'!$B$14:$B$18,'WOE &amp; IV'!$H$14:$H$18)</f>
        <v>0.149360747248786</v>
      </c>
      <c r="I784" s="5" t="n">
        <f aca="false">LOOKUP(D784,'WOE &amp; IV'!$B$23:$B$26,'WOE &amp; IV'!$H$23:$H$26)</f>
        <v>-0.479121632008246</v>
      </c>
      <c r="J784" s="5" t="n">
        <f aca="false">LOOKUP(E784,'WOE &amp; IV'!$B$31:$B$34,'WOE &amp; IV'!$H$31:$H$34)</f>
        <v>-0.102296734208726</v>
      </c>
      <c r="K784" s="5" t="n">
        <f aca="false">Model!$B$4+Model!$B$5*G784+Model!$B$6*H784+Model!$B$7*I784+Model!$B$8*J784</f>
        <v>0.384917405692783</v>
      </c>
      <c r="L784" s="6" t="n">
        <f aca="false">IF(F784=1,LN(M784),LN(1-M784))</f>
        <v>-0.519095438317258</v>
      </c>
      <c r="M784" s="6" t="n">
        <f aca="false">1/(1+EXP(-K784))</f>
        <v>0.595058571778666</v>
      </c>
    </row>
    <row r="785" customFormat="false" ht="15" hidden="false" customHeight="false" outlineLevel="0" collapsed="false">
      <c r="A785" s="4" t="n">
        <v>784</v>
      </c>
      <c r="B785" s="4" t="n">
        <v>67.4</v>
      </c>
      <c r="C785" s="4" t="n">
        <v>49</v>
      </c>
      <c r="D785" s="4" t="n">
        <v>0</v>
      </c>
      <c r="E785" s="4" t="n">
        <v>1</v>
      </c>
      <c r="F785" s="4" t="n">
        <v>0</v>
      </c>
      <c r="G785" s="5" t="n">
        <f aca="false">LOOKUP(B785,'WOE &amp; IV'!$B$5:$B$9,'WOE &amp; IV'!$H$5:$H$9)</f>
        <v>-0.907531990639555</v>
      </c>
      <c r="H785" s="5" t="n">
        <f aca="false">LOOKUP(C785,'WOE &amp; IV'!$B$14:$B$18,'WOE &amp; IV'!$H$14:$H$18)</f>
        <v>-0.18579367675035</v>
      </c>
      <c r="I785" s="5" t="n">
        <f aca="false">LOOKUP(D785,'WOE &amp; IV'!$B$23:$B$26,'WOE &amp; IV'!$H$23:$H$26)</f>
        <v>0.552846198833581</v>
      </c>
      <c r="J785" s="5" t="n">
        <f aca="false">LOOKUP(E785,'WOE &amp; IV'!$B$31:$B$34,'WOE &amp; IV'!$H$31:$H$34)</f>
        <v>-0.102296734208726</v>
      </c>
      <c r="K785" s="5" t="n">
        <f aca="false">Model!$B$4+Model!$B$5*G785+Model!$B$6*H785+Model!$B$7*I785+Model!$B$8*J785</f>
        <v>-0.416568746153514</v>
      </c>
      <c r="L785" s="6" t="n">
        <f aca="false">IF(F785=1,LN(M785),LN(1-M785))</f>
        <v>-0.506398952422627</v>
      </c>
      <c r="M785" s="6" t="n">
        <f aca="false">1/(1+EXP(-K785))</f>
        <v>0.397338109884371</v>
      </c>
    </row>
    <row r="786" customFormat="false" ht="15" hidden="false" customHeight="false" outlineLevel="0" collapsed="false">
      <c r="A786" s="4" t="n">
        <v>785</v>
      </c>
      <c r="B786" s="4" t="n">
        <v>45.3</v>
      </c>
      <c r="C786" s="4" t="n">
        <v>124</v>
      </c>
      <c r="D786" s="4" t="n">
        <v>0</v>
      </c>
      <c r="E786" s="4" t="n">
        <v>1</v>
      </c>
      <c r="F786" s="4" t="n">
        <v>0</v>
      </c>
      <c r="G786" s="5" t="n">
        <f aca="false">LOOKUP(B786,'WOE &amp; IV'!$B$5:$B$9,'WOE &amp; IV'!$H$5:$H$9)</f>
        <v>0.218255430312074</v>
      </c>
      <c r="H786" s="5" t="n">
        <f aca="false">LOOKUP(C786,'WOE &amp; IV'!$B$14:$B$18,'WOE &amp; IV'!$H$14:$H$18)</f>
        <v>0.149360747248786</v>
      </c>
      <c r="I786" s="5" t="n">
        <f aca="false">LOOKUP(D786,'WOE &amp; IV'!$B$23:$B$26,'WOE &amp; IV'!$H$23:$H$26)</f>
        <v>0.552846198833581</v>
      </c>
      <c r="J786" s="5" t="n">
        <f aca="false">LOOKUP(E786,'WOE &amp; IV'!$B$31:$B$34,'WOE &amp; IV'!$H$31:$H$34)</f>
        <v>-0.102296734208726</v>
      </c>
      <c r="K786" s="5" t="n">
        <f aca="false">Model!$B$4+Model!$B$5*G786+Model!$B$6*H786+Model!$B$7*I786+Model!$B$8*J786</f>
        <v>-2.17679761783423</v>
      </c>
      <c r="L786" s="6" t="n">
        <f aca="false">IF(F786=1,LN(M786),LN(1-M786))</f>
        <v>-0.107422090918936</v>
      </c>
      <c r="M786" s="6" t="n">
        <f aca="false">1/(1+EXP(-K786))</f>
        <v>0.101853506506954</v>
      </c>
    </row>
    <row r="787" customFormat="false" ht="15" hidden="false" customHeight="false" outlineLevel="0" collapsed="false">
      <c r="A787" s="4" t="n">
        <v>786</v>
      </c>
      <c r="B787" s="4" t="n">
        <v>51.2</v>
      </c>
      <c r="C787" s="4" t="n">
        <v>204</v>
      </c>
      <c r="D787" s="4" t="n">
        <v>0</v>
      </c>
      <c r="E787" s="4" t="n">
        <v>1</v>
      </c>
      <c r="F787" s="4" t="n">
        <v>0</v>
      </c>
      <c r="G787" s="5" t="n">
        <f aca="false">LOOKUP(B787,'WOE &amp; IV'!$B$5:$B$9,'WOE &amp; IV'!$H$5:$H$9)</f>
        <v>0.218255430312074</v>
      </c>
      <c r="H787" s="5" t="n">
        <f aca="false">LOOKUP(C787,'WOE &amp; IV'!$B$14:$B$18,'WOE &amp; IV'!$H$14:$H$18)</f>
        <v>0.149360747248786</v>
      </c>
      <c r="I787" s="5" t="n">
        <f aca="false">LOOKUP(D787,'WOE &amp; IV'!$B$23:$B$26,'WOE &amp; IV'!$H$23:$H$26)</f>
        <v>0.552846198833581</v>
      </c>
      <c r="J787" s="5" t="n">
        <f aca="false">LOOKUP(E787,'WOE &amp; IV'!$B$31:$B$34,'WOE &amp; IV'!$H$31:$H$34)</f>
        <v>-0.102296734208726</v>
      </c>
      <c r="K787" s="5" t="n">
        <f aca="false">Model!$B$4+Model!$B$5*G787+Model!$B$6*H787+Model!$B$7*I787+Model!$B$8*J787</f>
        <v>-2.17679761783423</v>
      </c>
      <c r="L787" s="6" t="n">
        <f aca="false">IF(F787=1,LN(M787),LN(1-M787))</f>
        <v>-0.107422090918936</v>
      </c>
      <c r="M787" s="6" t="n">
        <f aca="false">1/(1+EXP(-K787))</f>
        <v>0.101853506506954</v>
      </c>
    </row>
    <row r="788" customFormat="false" ht="15" hidden="false" customHeight="false" outlineLevel="0" collapsed="false">
      <c r="A788" s="4" t="n">
        <v>787</v>
      </c>
      <c r="B788" s="4" t="n">
        <v>46.1</v>
      </c>
      <c r="C788" s="4" t="n">
        <v>254</v>
      </c>
      <c r="D788" s="4" t="n">
        <v>1</v>
      </c>
      <c r="E788" s="4" t="n">
        <v>3</v>
      </c>
      <c r="F788" s="4" t="n">
        <v>1</v>
      </c>
      <c r="G788" s="5" t="n">
        <f aca="false">LOOKUP(B788,'WOE &amp; IV'!$B$5:$B$9,'WOE &amp; IV'!$H$5:$H$9)</f>
        <v>0.218255430312074</v>
      </c>
      <c r="H788" s="5" t="n">
        <f aca="false">LOOKUP(C788,'WOE &amp; IV'!$B$14:$B$18,'WOE &amp; IV'!$H$14:$H$18)</f>
        <v>1.40669467736998</v>
      </c>
      <c r="I788" s="5" t="n">
        <f aca="false">LOOKUP(D788,'WOE &amp; IV'!$B$23:$B$26,'WOE &amp; IV'!$H$23:$H$26)</f>
        <v>-0.479121632008246</v>
      </c>
      <c r="J788" s="5" t="n">
        <f aca="false">LOOKUP(E788,'WOE &amp; IV'!$B$31:$B$34,'WOE &amp; IV'!$H$31:$H$34)</f>
        <v>-0.0820085521567092</v>
      </c>
      <c r="K788" s="5" t="n">
        <f aca="false">Model!$B$4+Model!$B$5*G788+Model!$B$6*H788+Model!$B$7*I788+Model!$B$8*J788</f>
        <v>-2.67668002619487</v>
      </c>
      <c r="L788" s="6" t="n">
        <f aca="false">IF(F788=1,LN(M788),LN(1-M788))</f>
        <v>-2.74320827929088</v>
      </c>
      <c r="M788" s="6" t="n">
        <f aca="false">1/(1+EXP(-K788))</f>
        <v>0.064363519144425</v>
      </c>
    </row>
    <row r="789" customFormat="false" ht="15" hidden="false" customHeight="false" outlineLevel="0" collapsed="false">
      <c r="A789" s="4" t="n">
        <v>788</v>
      </c>
      <c r="B789" s="4" t="n">
        <v>39.9</v>
      </c>
      <c r="C789" s="4" t="n">
        <v>117</v>
      </c>
      <c r="D789" s="4" t="n">
        <v>0</v>
      </c>
      <c r="E789" s="4" t="n">
        <v>1</v>
      </c>
      <c r="F789" s="4" t="n">
        <v>0</v>
      </c>
      <c r="G789" s="5" t="n">
        <f aca="false">LOOKUP(B789,'WOE &amp; IV'!$B$5:$B$9,'WOE &amp; IV'!$H$5:$H$9)</f>
        <v>0.218255430312074</v>
      </c>
      <c r="H789" s="5" t="n">
        <f aca="false">LOOKUP(C789,'WOE &amp; IV'!$B$14:$B$18,'WOE &amp; IV'!$H$14:$H$18)</f>
        <v>-0.171825195660813</v>
      </c>
      <c r="I789" s="5" t="n">
        <f aca="false">LOOKUP(D789,'WOE &amp; IV'!$B$23:$B$26,'WOE &amp; IV'!$H$23:$H$26)</f>
        <v>0.552846198833581</v>
      </c>
      <c r="J789" s="5" t="n">
        <f aca="false">LOOKUP(E789,'WOE &amp; IV'!$B$31:$B$34,'WOE &amp; IV'!$H$31:$H$34)</f>
        <v>-0.102296734208726</v>
      </c>
      <c r="K789" s="5" t="n">
        <f aca="false">Model!$B$4+Model!$B$5*G789+Model!$B$6*H789+Model!$B$7*I789+Model!$B$8*J789</f>
        <v>-1.73192296831015</v>
      </c>
      <c r="L789" s="6" t="n">
        <f aca="false">IF(F789=1,LN(M789),LN(1-M789))</f>
        <v>-0.162921100069835</v>
      </c>
      <c r="M789" s="6" t="n">
        <f aca="false">1/(1+EXP(-K789))</f>
        <v>0.150341776255468</v>
      </c>
    </row>
    <row r="790" customFormat="false" ht="15" hidden="false" customHeight="false" outlineLevel="0" collapsed="false">
      <c r="A790" s="4" t="n">
        <v>789</v>
      </c>
      <c r="B790" s="4" t="n">
        <v>17.9</v>
      </c>
      <c r="C790" s="4" t="n">
        <v>45</v>
      </c>
      <c r="D790" s="4" t="n">
        <v>0</v>
      </c>
      <c r="E790" s="4" t="n">
        <v>1</v>
      </c>
      <c r="F790" s="4" t="n">
        <v>0</v>
      </c>
      <c r="G790" s="5" t="n">
        <f aca="false">LOOKUP(B790,'WOE &amp; IV'!$B$5:$B$9,'WOE &amp; IV'!$H$5:$H$9)</f>
        <v>0.721515666459208</v>
      </c>
      <c r="H790" s="5" t="n">
        <f aca="false">LOOKUP(C790,'WOE &amp; IV'!$B$14:$B$18,'WOE &amp; IV'!$H$14:$H$18)</f>
        <v>-0.18579367675035</v>
      </c>
      <c r="I790" s="5" t="n">
        <f aca="false">LOOKUP(D790,'WOE &amp; IV'!$B$23:$B$26,'WOE &amp; IV'!$H$23:$H$26)</f>
        <v>0.552846198833581</v>
      </c>
      <c r="J790" s="5" t="n">
        <f aca="false">LOOKUP(E790,'WOE &amp; IV'!$B$31:$B$34,'WOE &amp; IV'!$H$31:$H$34)</f>
        <v>-0.102296734208726</v>
      </c>
      <c r="K790" s="5" t="n">
        <f aca="false">Model!$B$4+Model!$B$5*G790+Model!$B$6*H790+Model!$B$7*I790+Model!$B$8*J790</f>
        <v>-2.29192840900561</v>
      </c>
      <c r="L790" s="6" t="n">
        <f aca="false">IF(F790=1,LN(M790),LN(1-M790))</f>
        <v>-0.0962836756841385</v>
      </c>
      <c r="M790" s="6" t="n">
        <f aca="false">1/(1+EXP(-K790))</f>
        <v>0.0917936565331135</v>
      </c>
    </row>
    <row r="791" customFormat="false" ht="15" hidden="false" customHeight="false" outlineLevel="0" collapsed="false">
      <c r="A791" s="4" t="n">
        <v>790</v>
      </c>
      <c r="B791" s="4" t="n">
        <v>41.2</v>
      </c>
      <c r="C791" s="4" t="n">
        <v>86</v>
      </c>
      <c r="D791" s="4" t="n">
        <v>1</v>
      </c>
      <c r="E791" s="4" t="n">
        <v>3</v>
      </c>
      <c r="F791" s="4" t="n">
        <v>1</v>
      </c>
      <c r="G791" s="5" t="n">
        <f aca="false">LOOKUP(B791,'WOE &amp; IV'!$B$5:$B$9,'WOE &amp; IV'!$H$5:$H$9)</f>
        <v>0.218255430312074</v>
      </c>
      <c r="H791" s="5" t="n">
        <f aca="false">LOOKUP(C791,'WOE &amp; IV'!$B$14:$B$18,'WOE &amp; IV'!$H$14:$H$18)</f>
        <v>-0.171825195660813</v>
      </c>
      <c r="I791" s="5" t="n">
        <f aca="false">LOOKUP(D791,'WOE &amp; IV'!$B$23:$B$26,'WOE &amp; IV'!$H$23:$H$26)</f>
        <v>-0.479121632008246</v>
      </c>
      <c r="J791" s="5" t="n">
        <f aca="false">LOOKUP(E791,'WOE &amp; IV'!$B$31:$B$34,'WOE &amp; IV'!$H$31:$H$34)</f>
        <v>-0.0820085521567092</v>
      </c>
      <c r="K791" s="5" t="n">
        <f aca="false">Model!$B$4+Model!$B$5*G791+Model!$B$6*H791+Model!$B$7*I791+Model!$B$8*J791</f>
        <v>-0.490272150059927</v>
      </c>
      <c r="L791" s="6" t="n">
        <f aca="false">IF(F791=1,LN(M791),LN(1-M791))</f>
        <v>-0.968032921332783</v>
      </c>
      <c r="M791" s="6" t="n">
        <f aca="false">1/(1+EXP(-K791))</f>
        <v>0.379829458153552</v>
      </c>
    </row>
    <row r="792" customFormat="false" ht="15" hidden="false" customHeight="false" outlineLevel="0" collapsed="false">
      <c r="A792" s="4" t="n">
        <v>791</v>
      </c>
      <c r="B792" s="4" t="n">
        <v>26.3</v>
      </c>
      <c r="C792" s="4" t="n">
        <v>28</v>
      </c>
      <c r="D792" s="4" t="n">
        <v>2</v>
      </c>
      <c r="E792" s="4" t="n">
        <v>0</v>
      </c>
      <c r="F792" s="4" t="n">
        <v>0</v>
      </c>
      <c r="G792" s="5" t="n">
        <f aca="false">LOOKUP(B792,'WOE &amp; IV'!$B$5:$B$9,'WOE &amp; IV'!$H$5:$H$9)</f>
        <v>0.721515666459208</v>
      </c>
      <c r="H792" s="5" t="n">
        <f aca="false">LOOKUP(C792,'WOE &amp; IV'!$B$14:$B$18,'WOE &amp; IV'!$H$14:$H$18)</f>
        <v>-0.18579367675035</v>
      </c>
      <c r="I792" s="5" t="n">
        <f aca="false">LOOKUP(D792,'WOE &amp; IV'!$B$23:$B$26,'WOE &amp; IV'!$H$23:$H$26)</f>
        <v>-1.2525653595628</v>
      </c>
      <c r="J792" s="5" t="n">
        <f aca="false">LOOKUP(E792,'WOE &amp; IV'!$B$31:$B$34,'WOE &amp; IV'!$H$31:$H$34)</f>
        <v>0.255618819166126</v>
      </c>
      <c r="K792" s="5" t="n">
        <f aca="false">Model!$B$4+Model!$B$5*G792+Model!$B$6*H792+Model!$B$7*I792+Model!$B$8*J792</f>
        <v>-0.502007395824347</v>
      </c>
      <c r="L792" s="6" t="n">
        <f aca="false">IF(F792=1,LN(M792),LN(1-M792))</f>
        <v>-0.473319584030322</v>
      </c>
      <c r="M792" s="6" t="n">
        <f aca="false">1/(1+EXP(-K792))</f>
        <v>0.377069039423925</v>
      </c>
    </row>
    <row r="793" customFormat="false" ht="15" hidden="false" customHeight="false" outlineLevel="0" collapsed="false">
      <c r="A793" s="4" t="n">
        <v>792</v>
      </c>
      <c r="B793" s="4" t="n">
        <v>13.7</v>
      </c>
      <c r="C793" s="4" t="n">
        <v>178</v>
      </c>
      <c r="D793" s="4" t="n">
        <v>1</v>
      </c>
      <c r="E793" s="4" t="n">
        <v>1</v>
      </c>
      <c r="F793" s="4" t="n">
        <v>0</v>
      </c>
      <c r="G793" s="5" t="n">
        <f aca="false">LOOKUP(B793,'WOE &amp; IV'!$B$5:$B$9,'WOE &amp; IV'!$H$5:$H$9)</f>
        <v>0.721515666459208</v>
      </c>
      <c r="H793" s="5" t="n">
        <f aca="false">LOOKUP(C793,'WOE &amp; IV'!$B$14:$B$18,'WOE &amp; IV'!$H$14:$H$18)</f>
        <v>0.149360747248786</v>
      </c>
      <c r="I793" s="5" t="n">
        <f aca="false">LOOKUP(D793,'WOE &amp; IV'!$B$23:$B$26,'WOE &amp; IV'!$H$23:$H$26)</f>
        <v>-0.479121632008246</v>
      </c>
      <c r="J793" s="5" t="n">
        <f aca="false">LOOKUP(E793,'WOE &amp; IV'!$B$31:$B$34,'WOE &amp; IV'!$H$31:$H$34)</f>
        <v>-0.102296734208726</v>
      </c>
      <c r="K793" s="5" t="n">
        <f aca="false">Model!$B$4+Model!$B$5*G793+Model!$B$6*H793+Model!$B$7*I793+Model!$B$8*J793</f>
        <v>-1.49044225715931</v>
      </c>
      <c r="L793" s="6" t="n">
        <f aca="false">IF(F793=1,LN(M793),LN(1-M793))</f>
        <v>-0.203163680314785</v>
      </c>
      <c r="M793" s="6" t="n">
        <f aca="false">1/(1+EXP(-K793))</f>
        <v>0.18385535631994</v>
      </c>
    </row>
    <row r="794" customFormat="false" ht="15" hidden="false" customHeight="false" outlineLevel="0" collapsed="false">
      <c r="A794" s="4" t="n">
        <v>793</v>
      </c>
      <c r="B794" s="4" t="n">
        <v>57.8</v>
      </c>
      <c r="C794" s="4" t="n">
        <v>73</v>
      </c>
      <c r="D794" s="4" t="n">
        <v>0</v>
      </c>
      <c r="E794" s="4" t="n">
        <v>0</v>
      </c>
      <c r="F794" s="4" t="n">
        <v>1</v>
      </c>
      <c r="G794" s="5" t="n">
        <f aca="false">LOOKUP(B794,'WOE &amp; IV'!$B$5:$B$9,'WOE &amp; IV'!$H$5:$H$9)</f>
        <v>0.218255430312074</v>
      </c>
      <c r="H794" s="5" t="n">
        <f aca="false">LOOKUP(C794,'WOE &amp; IV'!$B$14:$B$18,'WOE &amp; IV'!$H$14:$H$18)</f>
        <v>-0.171825195660813</v>
      </c>
      <c r="I794" s="5" t="n">
        <f aca="false">LOOKUP(D794,'WOE &amp; IV'!$B$23:$B$26,'WOE &amp; IV'!$H$23:$H$26)</f>
        <v>0.552846198833581</v>
      </c>
      <c r="J794" s="5" t="n">
        <f aca="false">LOOKUP(E794,'WOE &amp; IV'!$B$31:$B$34,'WOE &amp; IV'!$H$31:$H$34)</f>
        <v>0.255618819166126</v>
      </c>
      <c r="K794" s="5" t="n">
        <f aca="false">Model!$B$4+Model!$B$5*G794+Model!$B$6*H794+Model!$B$7*I794+Model!$B$8*J794</f>
        <v>-2.15633923150205</v>
      </c>
      <c r="L794" s="6" t="n">
        <f aca="false">IF(F794=1,LN(M794),LN(1-M794))</f>
        <v>-2.26586432920817</v>
      </c>
      <c r="M794" s="6" t="n">
        <f aca="false">1/(1+EXP(-K794))</f>
        <v>0.103740329981978</v>
      </c>
    </row>
    <row r="795" customFormat="false" ht="15" hidden="false" customHeight="false" outlineLevel="0" collapsed="false">
      <c r="A795" s="4" t="n">
        <v>794</v>
      </c>
      <c r="B795" s="4" t="n">
        <v>54.8</v>
      </c>
      <c r="C795" s="4" t="n">
        <v>56</v>
      </c>
      <c r="D795" s="4" t="n">
        <v>0</v>
      </c>
      <c r="E795" s="4" t="n">
        <v>3</v>
      </c>
      <c r="F795" s="4" t="n">
        <v>0</v>
      </c>
      <c r="G795" s="5" t="n">
        <f aca="false">LOOKUP(B795,'WOE &amp; IV'!$B$5:$B$9,'WOE &amp; IV'!$H$5:$H$9)</f>
        <v>0.218255430312074</v>
      </c>
      <c r="H795" s="5" t="n">
        <f aca="false">LOOKUP(C795,'WOE &amp; IV'!$B$14:$B$18,'WOE &amp; IV'!$H$14:$H$18)</f>
        <v>-0.18579367675035</v>
      </c>
      <c r="I795" s="5" t="n">
        <f aca="false">LOOKUP(D795,'WOE &amp; IV'!$B$23:$B$26,'WOE &amp; IV'!$H$23:$H$26)</f>
        <v>0.552846198833581</v>
      </c>
      <c r="J795" s="5" t="n">
        <f aca="false">LOOKUP(E795,'WOE &amp; IV'!$B$31:$B$34,'WOE &amp; IV'!$H$31:$H$34)</f>
        <v>-0.0820085521567092</v>
      </c>
      <c r="K795" s="5" t="n">
        <f aca="false">Model!$B$4+Model!$B$5*G795+Model!$B$6*H795+Model!$B$7*I795+Model!$B$8*J795</f>
        <v>-1.73663295143031</v>
      </c>
      <c r="L795" s="6" t="n">
        <f aca="false">IF(F795=1,LN(M795),LN(1-M795))</f>
        <v>-0.162214408165028</v>
      </c>
      <c r="M795" s="6" t="n">
        <f aca="false">1/(1+EXP(-K795))</f>
        <v>0.149741117451537</v>
      </c>
    </row>
    <row r="796" customFormat="false" ht="15" hidden="false" customHeight="false" outlineLevel="0" collapsed="false">
      <c r="A796" s="4" t="n">
        <v>795</v>
      </c>
      <c r="B796" s="4" t="n">
        <v>0.3</v>
      </c>
      <c r="C796" s="4" t="n">
        <v>191</v>
      </c>
      <c r="D796" s="4" t="n">
        <v>2</v>
      </c>
      <c r="E796" s="4" t="n">
        <v>1</v>
      </c>
      <c r="F796" s="4" t="n">
        <v>0</v>
      </c>
      <c r="G796" s="5" t="n">
        <f aca="false">LOOKUP(B796,'WOE &amp; IV'!$B$5:$B$9,'WOE &amp; IV'!$H$5:$H$9)</f>
        <v>1.45548484153941</v>
      </c>
      <c r="H796" s="5" t="n">
        <f aca="false">LOOKUP(C796,'WOE &amp; IV'!$B$14:$B$18,'WOE &amp; IV'!$H$14:$H$18)</f>
        <v>0.149360747248786</v>
      </c>
      <c r="I796" s="5" t="n">
        <f aca="false">LOOKUP(D796,'WOE &amp; IV'!$B$23:$B$26,'WOE &amp; IV'!$H$23:$H$26)</f>
        <v>-1.2525653595628</v>
      </c>
      <c r="J796" s="5" t="n">
        <f aca="false">LOOKUP(E796,'WOE &amp; IV'!$B$31:$B$34,'WOE &amp; IV'!$H$31:$H$34)</f>
        <v>-0.102296734208726</v>
      </c>
      <c r="K796" s="5" t="n">
        <f aca="false">Model!$B$4+Model!$B$5*G796+Model!$B$6*H796+Model!$B$7*I796+Model!$B$8*J796</f>
        <v>-1.38675883966598</v>
      </c>
      <c r="L796" s="6" t="n">
        <f aca="false">IF(F796=1,LN(M796),LN(1-M796))</f>
        <v>-0.223050672862615</v>
      </c>
      <c r="M796" s="6" t="n">
        <f aca="false">1/(1+EXP(-K796))</f>
        <v>0.199925693788054</v>
      </c>
    </row>
    <row r="797" customFormat="false" ht="15" hidden="false" customHeight="false" outlineLevel="0" collapsed="false">
      <c r="A797" s="4" t="n">
        <v>796</v>
      </c>
      <c r="B797" s="4" t="n">
        <v>41.9</v>
      </c>
      <c r="C797" s="4" t="n">
        <v>291</v>
      </c>
      <c r="D797" s="4" t="n">
        <v>1</v>
      </c>
      <c r="E797" s="4" t="n">
        <v>1</v>
      </c>
      <c r="F797" s="4" t="n">
        <v>0</v>
      </c>
      <c r="G797" s="5" t="n">
        <f aca="false">LOOKUP(B797,'WOE &amp; IV'!$B$5:$B$9,'WOE &amp; IV'!$H$5:$H$9)</f>
        <v>0.218255430312074</v>
      </c>
      <c r="H797" s="5" t="n">
        <f aca="false">LOOKUP(C797,'WOE &amp; IV'!$B$14:$B$18,'WOE &amp; IV'!$H$14:$H$18)</f>
        <v>1.40669467736998</v>
      </c>
      <c r="I797" s="5" t="n">
        <f aca="false">LOOKUP(D797,'WOE &amp; IV'!$B$23:$B$26,'WOE &amp; IV'!$H$23:$H$26)</f>
        <v>-0.479121632008246</v>
      </c>
      <c r="J797" s="5" t="n">
        <f aca="false">LOOKUP(E797,'WOE &amp; IV'!$B$31:$B$34,'WOE &amp; IV'!$H$31:$H$34)</f>
        <v>-0.102296734208726</v>
      </c>
      <c r="K797" s="5" t="n">
        <f aca="false">Model!$B$4+Model!$B$5*G797+Model!$B$6*H797+Model!$B$7*I797+Model!$B$8*J797</f>
        <v>-2.65262229991759</v>
      </c>
      <c r="L797" s="6" t="n">
        <f aca="false">IF(F797=1,LN(M797),LN(1-M797))</f>
        <v>-0.068094242460996</v>
      </c>
      <c r="M797" s="6" t="n">
        <f aca="false">1/(1+EXP(-K797))</f>
        <v>0.0658275692802746</v>
      </c>
    </row>
    <row r="798" customFormat="false" ht="15" hidden="false" customHeight="false" outlineLevel="0" collapsed="false">
      <c r="A798" s="4" t="n">
        <v>797</v>
      </c>
      <c r="B798" s="4" t="n">
        <v>69.9</v>
      </c>
      <c r="C798" s="4" t="n">
        <v>56</v>
      </c>
      <c r="D798" s="4" t="n">
        <v>2</v>
      </c>
      <c r="E798" s="4" t="n">
        <v>3</v>
      </c>
      <c r="F798" s="4" t="n">
        <v>1</v>
      </c>
      <c r="G798" s="5" t="n">
        <f aca="false">LOOKUP(B798,'WOE &amp; IV'!$B$5:$B$9,'WOE &amp; IV'!$H$5:$H$9)</f>
        <v>-0.907531990639555</v>
      </c>
      <c r="H798" s="5" t="n">
        <f aca="false">LOOKUP(C798,'WOE &amp; IV'!$B$14:$B$18,'WOE &amp; IV'!$H$14:$H$18)</f>
        <v>-0.18579367675035</v>
      </c>
      <c r="I798" s="5" t="n">
        <f aca="false">LOOKUP(D798,'WOE &amp; IV'!$B$23:$B$26,'WOE &amp; IV'!$H$23:$H$26)</f>
        <v>-1.2525653595628</v>
      </c>
      <c r="J798" s="5" t="n">
        <f aca="false">LOOKUP(E798,'WOE &amp; IV'!$B$31:$B$34,'WOE &amp; IV'!$H$31:$H$34)</f>
        <v>-0.0820085521567092</v>
      </c>
      <c r="K798" s="5" t="n">
        <f aca="false">Model!$B$4+Model!$B$5*G798+Model!$B$6*H798+Model!$B$7*I798+Model!$B$8*J798</f>
        <v>1.77371080394237</v>
      </c>
      <c r="L798" s="6" t="n">
        <f aca="false">IF(F798=1,LN(M798),LN(1-M798))</f>
        <v>-0.156749090573276</v>
      </c>
      <c r="M798" s="6" t="n">
        <f aca="false">1/(1+EXP(-K798))</f>
        <v>0.85491853902953</v>
      </c>
    </row>
    <row r="799" customFormat="false" ht="15" hidden="false" customHeight="false" outlineLevel="0" collapsed="false">
      <c r="A799" s="4" t="n">
        <v>798</v>
      </c>
      <c r="B799" s="4" t="n">
        <v>71.5</v>
      </c>
      <c r="C799" s="4" t="n">
        <v>117</v>
      </c>
      <c r="D799" s="4" t="n">
        <v>0</v>
      </c>
      <c r="E799" s="4" t="n">
        <v>1</v>
      </c>
      <c r="F799" s="4" t="n">
        <v>0</v>
      </c>
      <c r="G799" s="5" t="n">
        <f aca="false">LOOKUP(B799,'WOE &amp; IV'!$B$5:$B$9,'WOE &amp; IV'!$H$5:$H$9)</f>
        <v>-0.907531990639555</v>
      </c>
      <c r="H799" s="5" t="n">
        <f aca="false">LOOKUP(C799,'WOE &amp; IV'!$B$14:$B$18,'WOE &amp; IV'!$H$14:$H$18)</f>
        <v>-0.171825195660813</v>
      </c>
      <c r="I799" s="5" t="n">
        <f aca="false">LOOKUP(D799,'WOE &amp; IV'!$B$23:$B$26,'WOE &amp; IV'!$H$23:$H$26)</f>
        <v>0.552846198833581</v>
      </c>
      <c r="J799" s="5" t="n">
        <f aca="false">LOOKUP(E799,'WOE &amp; IV'!$B$31:$B$34,'WOE &amp; IV'!$H$31:$H$34)</f>
        <v>-0.102296734208726</v>
      </c>
      <c r="K799" s="5" t="n">
        <f aca="false">Model!$B$4+Model!$B$5*G799+Model!$B$6*H799+Model!$B$7*I799+Model!$B$8*J799</f>
        <v>-0.435916489310632</v>
      </c>
      <c r="L799" s="6" t="n">
        <f aca="false">IF(F799=1,LN(M799),LN(1-M799))</f>
        <v>-0.498756116018286</v>
      </c>
      <c r="M799" s="6" t="n">
        <f aca="false">1/(1+EXP(-K799))</f>
        <v>0.392714417094236</v>
      </c>
    </row>
    <row r="800" customFormat="false" ht="15" hidden="false" customHeight="false" outlineLevel="0" collapsed="false">
      <c r="A800" s="4" t="n">
        <v>799</v>
      </c>
      <c r="B800" s="4" t="n">
        <v>70.6</v>
      </c>
      <c r="C800" s="4" t="n">
        <v>88</v>
      </c>
      <c r="D800" s="4" t="n">
        <v>0</v>
      </c>
      <c r="E800" s="4" t="n">
        <v>1</v>
      </c>
      <c r="F800" s="4" t="n">
        <v>0</v>
      </c>
      <c r="G800" s="5" t="n">
        <f aca="false">LOOKUP(B800,'WOE &amp; IV'!$B$5:$B$9,'WOE &amp; IV'!$H$5:$H$9)</f>
        <v>-0.907531990639555</v>
      </c>
      <c r="H800" s="5" t="n">
        <f aca="false">LOOKUP(C800,'WOE &amp; IV'!$B$14:$B$18,'WOE &amp; IV'!$H$14:$H$18)</f>
        <v>-0.171825195660813</v>
      </c>
      <c r="I800" s="5" t="n">
        <f aca="false">LOOKUP(D800,'WOE &amp; IV'!$B$23:$B$26,'WOE &amp; IV'!$H$23:$H$26)</f>
        <v>0.552846198833581</v>
      </c>
      <c r="J800" s="5" t="n">
        <f aca="false">LOOKUP(E800,'WOE &amp; IV'!$B$31:$B$34,'WOE &amp; IV'!$H$31:$H$34)</f>
        <v>-0.102296734208726</v>
      </c>
      <c r="K800" s="5" t="n">
        <f aca="false">Model!$B$4+Model!$B$5*G800+Model!$B$6*H800+Model!$B$7*I800+Model!$B$8*J800</f>
        <v>-0.435916489310632</v>
      </c>
      <c r="L800" s="6" t="n">
        <f aca="false">IF(F800=1,LN(M800),LN(1-M800))</f>
        <v>-0.498756116018286</v>
      </c>
      <c r="M800" s="6" t="n">
        <f aca="false">1/(1+EXP(-K800))</f>
        <v>0.392714417094236</v>
      </c>
    </row>
    <row r="801" customFormat="false" ht="15" hidden="false" customHeight="false" outlineLevel="0" collapsed="false">
      <c r="A801" s="4" t="n">
        <v>800</v>
      </c>
      <c r="B801" s="4" t="n">
        <v>46</v>
      </c>
      <c r="C801" s="4" t="n">
        <v>262</v>
      </c>
      <c r="D801" s="4" t="n">
        <v>1</v>
      </c>
      <c r="E801" s="4" t="n">
        <v>0</v>
      </c>
      <c r="F801" s="4" t="n">
        <v>0</v>
      </c>
      <c r="G801" s="5" t="n">
        <f aca="false">LOOKUP(B801,'WOE &amp; IV'!$B$5:$B$9,'WOE &amp; IV'!$H$5:$H$9)</f>
        <v>0.218255430312074</v>
      </c>
      <c r="H801" s="5" t="n">
        <f aca="false">LOOKUP(C801,'WOE &amp; IV'!$B$14:$B$18,'WOE &amp; IV'!$H$14:$H$18)</f>
        <v>1.40669467736998</v>
      </c>
      <c r="I801" s="5" t="n">
        <f aca="false">LOOKUP(D801,'WOE &amp; IV'!$B$23:$B$26,'WOE &amp; IV'!$H$23:$H$26)</f>
        <v>-0.479121632008246</v>
      </c>
      <c r="J801" s="5" t="n">
        <f aca="false">LOOKUP(E801,'WOE &amp; IV'!$B$31:$B$34,'WOE &amp; IV'!$H$31:$H$34)</f>
        <v>0.255618819166126</v>
      </c>
      <c r="K801" s="5" t="n">
        <f aca="false">Model!$B$4+Model!$B$5*G801+Model!$B$6*H801+Model!$B$7*I801+Model!$B$8*J801</f>
        <v>-3.07703856310949</v>
      </c>
      <c r="L801" s="6" t="n">
        <f aca="false">IF(F801=1,LN(M801),LN(1-M801))</f>
        <v>-0.0450647226742047</v>
      </c>
      <c r="M801" s="6" t="n">
        <f aca="false">1/(1+EXP(-K801))</f>
        <v>0.044064390878152</v>
      </c>
    </row>
    <row r="802" customFormat="false" ht="15" hidden="false" customHeight="false" outlineLevel="0" collapsed="false">
      <c r="A802" s="4" t="n">
        <v>801</v>
      </c>
      <c r="B802" s="4" t="n">
        <v>23.9</v>
      </c>
      <c r="C802" s="4" t="n">
        <v>97</v>
      </c>
      <c r="D802" s="4" t="n">
        <v>1</v>
      </c>
      <c r="E802" s="4" t="n">
        <v>2</v>
      </c>
      <c r="F802" s="4" t="n">
        <v>0</v>
      </c>
      <c r="G802" s="5" t="n">
        <f aca="false">LOOKUP(B802,'WOE &amp; IV'!$B$5:$B$9,'WOE &amp; IV'!$H$5:$H$9)</f>
        <v>0.721515666459208</v>
      </c>
      <c r="H802" s="5" t="n">
        <f aca="false">LOOKUP(C802,'WOE &amp; IV'!$B$14:$B$18,'WOE &amp; IV'!$H$14:$H$18)</f>
        <v>-0.171825195660813</v>
      </c>
      <c r="I802" s="5" t="n">
        <f aca="false">LOOKUP(D802,'WOE &amp; IV'!$B$23:$B$26,'WOE &amp; IV'!$H$23:$H$26)</f>
        <v>-0.479121632008246</v>
      </c>
      <c r="J802" s="5" t="n">
        <f aca="false">LOOKUP(E802,'WOE &amp; IV'!$B$31:$B$34,'WOE &amp; IV'!$H$31:$H$34)</f>
        <v>-0.0820085521567092</v>
      </c>
      <c r="K802" s="5" t="n">
        <f aca="false">Model!$B$4+Model!$B$5*G802+Model!$B$6*H802+Model!$B$7*I802+Model!$B$8*J802</f>
        <v>-1.06962533391251</v>
      </c>
      <c r="L802" s="6" t="n">
        <f aca="false">IF(F802=1,LN(M802),LN(1-M802))</f>
        <v>-0.295007963827698</v>
      </c>
      <c r="M802" s="6" t="n">
        <f aca="false">1/(1+EXP(-K802))</f>
        <v>0.255474341831759</v>
      </c>
    </row>
    <row r="803" customFormat="false" ht="15" hidden="false" customHeight="false" outlineLevel="0" collapsed="false">
      <c r="A803" s="4" t="n">
        <v>802</v>
      </c>
      <c r="B803" s="4" t="n">
        <v>17.9</v>
      </c>
      <c r="C803" s="4" t="n">
        <v>41</v>
      </c>
      <c r="D803" s="4" t="n">
        <v>0</v>
      </c>
      <c r="E803" s="4" t="n">
        <v>0</v>
      </c>
      <c r="F803" s="4" t="n">
        <v>0</v>
      </c>
      <c r="G803" s="5" t="n">
        <f aca="false">LOOKUP(B803,'WOE &amp; IV'!$B$5:$B$9,'WOE &amp; IV'!$H$5:$H$9)</f>
        <v>0.721515666459208</v>
      </c>
      <c r="H803" s="5" t="n">
        <f aca="false">LOOKUP(C803,'WOE &amp; IV'!$B$14:$B$18,'WOE &amp; IV'!$H$14:$H$18)</f>
        <v>-0.18579367675035</v>
      </c>
      <c r="I803" s="5" t="n">
        <f aca="false">LOOKUP(D803,'WOE &amp; IV'!$B$23:$B$26,'WOE &amp; IV'!$H$23:$H$26)</f>
        <v>0.552846198833581</v>
      </c>
      <c r="J803" s="5" t="n">
        <f aca="false">LOOKUP(E803,'WOE &amp; IV'!$B$31:$B$34,'WOE &amp; IV'!$H$31:$H$34)</f>
        <v>0.255618819166126</v>
      </c>
      <c r="K803" s="5" t="n">
        <f aca="false">Model!$B$4+Model!$B$5*G803+Model!$B$6*H803+Model!$B$7*I803+Model!$B$8*J803</f>
        <v>-2.71634467219751</v>
      </c>
      <c r="L803" s="6" t="n">
        <f aca="false">IF(F803=1,LN(M803),LN(1-M803))</f>
        <v>-0.0640221273992377</v>
      </c>
      <c r="M803" s="6" t="n">
        <f aca="false">1/(1+EXP(-K803))</f>
        <v>0.06201575585075</v>
      </c>
    </row>
    <row r="804" customFormat="false" ht="15" hidden="false" customHeight="false" outlineLevel="0" collapsed="false">
      <c r="A804" s="4" t="n">
        <v>803</v>
      </c>
      <c r="B804" s="4" t="n">
        <v>53.6</v>
      </c>
      <c r="C804" s="4" t="n">
        <v>100</v>
      </c>
      <c r="D804" s="4" t="n">
        <v>1</v>
      </c>
      <c r="E804" s="4" t="n">
        <v>1</v>
      </c>
      <c r="F804" s="4" t="n">
        <v>0</v>
      </c>
      <c r="G804" s="5" t="n">
        <f aca="false">LOOKUP(B804,'WOE &amp; IV'!$B$5:$B$9,'WOE &amp; IV'!$H$5:$H$9)</f>
        <v>0.218255430312074</v>
      </c>
      <c r="H804" s="5" t="n">
        <f aca="false">LOOKUP(C804,'WOE &amp; IV'!$B$14:$B$18,'WOE &amp; IV'!$H$14:$H$18)</f>
        <v>-0.171825195660813</v>
      </c>
      <c r="I804" s="5" t="n">
        <f aca="false">LOOKUP(D804,'WOE &amp; IV'!$B$23:$B$26,'WOE &amp; IV'!$H$23:$H$26)</f>
        <v>-0.479121632008246</v>
      </c>
      <c r="J804" s="5" t="n">
        <f aca="false">LOOKUP(E804,'WOE &amp; IV'!$B$31:$B$34,'WOE &amp; IV'!$H$31:$H$34)</f>
        <v>-0.102296734208726</v>
      </c>
      <c r="K804" s="5" t="n">
        <f aca="false">Model!$B$4+Model!$B$5*G804+Model!$B$6*H804+Model!$B$7*I804+Model!$B$8*J804</f>
        <v>-0.466214423782645</v>
      </c>
      <c r="L804" s="6" t="n">
        <f aca="false">IF(F804=1,LN(M804),LN(1-M804))</f>
        <v>-0.486966902173525</v>
      </c>
      <c r="M804" s="6" t="n">
        <f aca="false">1/(1+EXP(-K804))</f>
        <v>0.385512629195571</v>
      </c>
    </row>
    <row r="805" customFormat="false" ht="15" hidden="false" customHeight="false" outlineLevel="0" collapsed="false">
      <c r="A805" s="4" t="n">
        <v>804</v>
      </c>
      <c r="B805" s="4" t="n">
        <v>54.5</v>
      </c>
      <c r="C805" s="4" t="n">
        <v>226</v>
      </c>
      <c r="D805" s="4" t="n">
        <v>1</v>
      </c>
      <c r="E805" s="4" t="n">
        <v>0</v>
      </c>
      <c r="F805" s="4" t="n">
        <v>0</v>
      </c>
      <c r="G805" s="5" t="n">
        <f aca="false">LOOKUP(B805,'WOE &amp; IV'!$B$5:$B$9,'WOE &amp; IV'!$H$5:$H$9)</f>
        <v>0.218255430312074</v>
      </c>
      <c r="H805" s="5" t="n">
        <f aca="false">LOOKUP(C805,'WOE &amp; IV'!$B$14:$B$18,'WOE &amp; IV'!$H$14:$H$18)</f>
        <v>0.149360747248786</v>
      </c>
      <c r="I805" s="5" t="n">
        <f aca="false">LOOKUP(D805,'WOE &amp; IV'!$B$23:$B$26,'WOE &amp; IV'!$H$23:$H$26)</f>
        <v>-0.479121632008246</v>
      </c>
      <c r="J805" s="5" t="n">
        <f aca="false">LOOKUP(E805,'WOE &amp; IV'!$B$31:$B$34,'WOE &amp; IV'!$H$31:$H$34)</f>
        <v>0.255618819166126</v>
      </c>
      <c r="K805" s="5" t="n">
        <f aca="false">Model!$B$4+Model!$B$5*G805+Model!$B$6*H805+Model!$B$7*I805+Model!$B$8*J805</f>
        <v>-1.33550533649863</v>
      </c>
      <c r="L805" s="6" t="n">
        <f aca="false">IF(F805=1,LN(M805),LN(1-M805))</f>
        <v>-0.233509815948069</v>
      </c>
      <c r="M805" s="6" t="n">
        <f aca="false">1/(1+EXP(-K805))</f>
        <v>0.208250176073051</v>
      </c>
    </row>
    <row r="806" customFormat="false" ht="15" hidden="false" customHeight="false" outlineLevel="0" collapsed="false">
      <c r="A806" s="4" t="n">
        <v>805</v>
      </c>
      <c r="B806" s="4" t="n">
        <v>77.2</v>
      </c>
      <c r="C806" s="4" t="n">
        <v>84</v>
      </c>
      <c r="D806" s="4" t="n">
        <v>1</v>
      </c>
      <c r="E806" s="4" t="n">
        <v>1</v>
      </c>
      <c r="F806" s="4" t="n">
        <v>1</v>
      </c>
      <c r="G806" s="5" t="n">
        <f aca="false">LOOKUP(B806,'WOE &amp; IV'!$B$5:$B$9,'WOE &amp; IV'!$H$5:$H$9)</f>
        <v>-0.907531990639555</v>
      </c>
      <c r="H806" s="5" t="n">
        <f aca="false">LOOKUP(C806,'WOE &amp; IV'!$B$14:$B$18,'WOE &amp; IV'!$H$14:$H$18)</f>
        <v>-0.171825195660813</v>
      </c>
      <c r="I806" s="5" t="n">
        <f aca="false">LOOKUP(D806,'WOE &amp; IV'!$B$23:$B$26,'WOE &amp; IV'!$H$23:$H$26)</f>
        <v>-0.479121632008246</v>
      </c>
      <c r="J806" s="5" t="n">
        <f aca="false">LOOKUP(E806,'WOE &amp; IV'!$B$31:$B$34,'WOE &amp; IV'!$H$31:$H$34)</f>
        <v>-0.102296734208726</v>
      </c>
      <c r="K806" s="5" t="n">
        <f aca="false">Model!$B$4+Model!$B$5*G806+Model!$B$6*H806+Model!$B$7*I806+Model!$B$8*J806</f>
        <v>0.829792055216869</v>
      </c>
      <c r="L806" s="6" t="n">
        <f aca="false">IF(F806=1,LN(M806),LN(1-M806))</f>
        <v>-0.361958937967913</v>
      </c>
      <c r="M806" s="6" t="n">
        <f aca="false">1/(1+EXP(-K806))</f>
        <v>0.696310959197706</v>
      </c>
    </row>
    <row r="807" customFormat="false" ht="15" hidden="false" customHeight="false" outlineLevel="0" collapsed="false">
      <c r="A807" s="4" t="n">
        <v>806</v>
      </c>
      <c r="B807" s="4" t="n">
        <v>72.5</v>
      </c>
      <c r="C807" s="4" t="n">
        <v>61</v>
      </c>
      <c r="D807" s="4" t="n">
        <v>1</v>
      </c>
      <c r="E807" s="4" t="n">
        <v>1</v>
      </c>
      <c r="F807" s="4" t="n">
        <v>1</v>
      </c>
      <c r="G807" s="5" t="n">
        <f aca="false">LOOKUP(B807,'WOE &amp; IV'!$B$5:$B$9,'WOE &amp; IV'!$H$5:$H$9)</f>
        <v>-0.907531990639555</v>
      </c>
      <c r="H807" s="5" t="n">
        <f aca="false">LOOKUP(C807,'WOE &amp; IV'!$B$14:$B$18,'WOE &amp; IV'!$H$14:$H$18)</f>
        <v>-0.171825195660813</v>
      </c>
      <c r="I807" s="5" t="n">
        <f aca="false">LOOKUP(D807,'WOE &amp; IV'!$B$23:$B$26,'WOE &amp; IV'!$H$23:$H$26)</f>
        <v>-0.479121632008246</v>
      </c>
      <c r="J807" s="5" t="n">
        <f aca="false">LOOKUP(E807,'WOE &amp; IV'!$B$31:$B$34,'WOE &amp; IV'!$H$31:$H$34)</f>
        <v>-0.102296734208726</v>
      </c>
      <c r="K807" s="5" t="n">
        <f aca="false">Model!$B$4+Model!$B$5*G807+Model!$B$6*H807+Model!$B$7*I807+Model!$B$8*J807</f>
        <v>0.829792055216869</v>
      </c>
      <c r="L807" s="6" t="n">
        <f aca="false">IF(F807=1,LN(M807),LN(1-M807))</f>
        <v>-0.361958937967913</v>
      </c>
      <c r="M807" s="6" t="n">
        <f aca="false">1/(1+EXP(-K807))</f>
        <v>0.696310959197706</v>
      </c>
    </row>
    <row r="808" customFormat="false" ht="15" hidden="false" customHeight="false" outlineLevel="0" collapsed="false">
      <c r="A808" s="4" t="n">
        <v>807</v>
      </c>
      <c r="B808" s="4" t="n">
        <v>41.7</v>
      </c>
      <c r="C808" s="4" t="n">
        <v>93</v>
      </c>
      <c r="D808" s="4" t="n">
        <v>0</v>
      </c>
      <c r="E808" s="4" t="n">
        <v>0</v>
      </c>
      <c r="F808" s="4" t="n">
        <v>0</v>
      </c>
      <c r="G808" s="5" t="n">
        <f aca="false">LOOKUP(B808,'WOE &amp; IV'!$B$5:$B$9,'WOE &amp; IV'!$H$5:$H$9)</f>
        <v>0.218255430312074</v>
      </c>
      <c r="H808" s="5" t="n">
        <f aca="false">LOOKUP(C808,'WOE &amp; IV'!$B$14:$B$18,'WOE &amp; IV'!$H$14:$H$18)</f>
        <v>-0.171825195660813</v>
      </c>
      <c r="I808" s="5" t="n">
        <f aca="false">LOOKUP(D808,'WOE &amp; IV'!$B$23:$B$26,'WOE &amp; IV'!$H$23:$H$26)</f>
        <v>0.552846198833581</v>
      </c>
      <c r="J808" s="5" t="n">
        <f aca="false">LOOKUP(E808,'WOE &amp; IV'!$B$31:$B$34,'WOE &amp; IV'!$H$31:$H$34)</f>
        <v>0.255618819166126</v>
      </c>
      <c r="K808" s="5" t="n">
        <f aca="false">Model!$B$4+Model!$B$5*G808+Model!$B$6*H808+Model!$B$7*I808+Model!$B$8*J808</f>
        <v>-2.15633923150205</v>
      </c>
      <c r="L808" s="6" t="n">
        <f aca="false">IF(F808=1,LN(M808),LN(1-M808))</f>
        <v>-0.109525097706125</v>
      </c>
      <c r="M808" s="6" t="n">
        <f aca="false">1/(1+EXP(-K808))</f>
        <v>0.103740329981978</v>
      </c>
    </row>
    <row r="809" customFormat="false" ht="15" hidden="false" customHeight="false" outlineLevel="0" collapsed="false">
      <c r="A809" s="4" t="n">
        <v>808</v>
      </c>
      <c r="B809" s="4" t="n">
        <v>13.9</v>
      </c>
      <c r="C809" s="4" t="n">
        <v>43</v>
      </c>
      <c r="D809" s="4" t="n">
        <v>0</v>
      </c>
      <c r="E809" s="4" t="n">
        <v>1</v>
      </c>
      <c r="F809" s="4" t="n">
        <v>0</v>
      </c>
      <c r="G809" s="5" t="n">
        <f aca="false">LOOKUP(B809,'WOE &amp; IV'!$B$5:$B$9,'WOE &amp; IV'!$H$5:$H$9)</f>
        <v>0.721515666459208</v>
      </c>
      <c r="H809" s="5" t="n">
        <f aca="false">LOOKUP(C809,'WOE &amp; IV'!$B$14:$B$18,'WOE &amp; IV'!$H$14:$H$18)</f>
        <v>-0.18579367675035</v>
      </c>
      <c r="I809" s="5" t="n">
        <f aca="false">LOOKUP(D809,'WOE &amp; IV'!$B$23:$B$26,'WOE &amp; IV'!$H$23:$H$26)</f>
        <v>0.552846198833581</v>
      </c>
      <c r="J809" s="5" t="n">
        <f aca="false">LOOKUP(E809,'WOE &amp; IV'!$B$31:$B$34,'WOE &amp; IV'!$H$31:$H$34)</f>
        <v>-0.102296734208726</v>
      </c>
      <c r="K809" s="5" t="n">
        <f aca="false">Model!$B$4+Model!$B$5*G809+Model!$B$6*H809+Model!$B$7*I809+Model!$B$8*J809</f>
        <v>-2.29192840900561</v>
      </c>
      <c r="L809" s="6" t="n">
        <f aca="false">IF(F809=1,LN(M809),LN(1-M809))</f>
        <v>-0.0962836756841385</v>
      </c>
      <c r="M809" s="6" t="n">
        <f aca="false">1/(1+EXP(-K809))</f>
        <v>0.0917936565331135</v>
      </c>
    </row>
    <row r="810" customFormat="false" ht="15" hidden="false" customHeight="false" outlineLevel="0" collapsed="false">
      <c r="A810" s="4" t="n">
        <v>809</v>
      </c>
      <c r="B810" s="4" t="n">
        <v>37</v>
      </c>
      <c r="C810" s="4" t="n">
        <v>88</v>
      </c>
      <c r="D810" s="4" t="n">
        <v>0</v>
      </c>
      <c r="E810" s="4" t="n">
        <v>2</v>
      </c>
      <c r="F810" s="4" t="n">
        <v>0</v>
      </c>
      <c r="G810" s="5" t="n">
        <f aca="false">LOOKUP(B810,'WOE &amp; IV'!$B$5:$B$9,'WOE &amp; IV'!$H$5:$H$9)</f>
        <v>0.218255430312074</v>
      </c>
      <c r="H810" s="5" t="n">
        <f aca="false">LOOKUP(C810,'WOE &amp; IV'!$B$14:$B$18,'WOE &amp; IV'!$H$14:$H$18)</f>
        <v>-0.171825195660813</v>
      </c>
      <c r="I810" s="5" t="n">
        <f aca="false">LOOKUP(D810,'WOE &amp; IV'!$B$23:$B$26,'WOE &amp; IV'!$H$23:$H$26)</f>
        <v>0.552846198833581</v>
      </c>
      <c r="J810" s="5" t="n">
        <f aca="false">LOOKUP(E810,'WOE &amp; IV'!$B$31:$B$34,'WOE &amp; IV'!$H$31:$H$34)</f>
        <v>-0.0820085521567092</v>
      </c>
      <c r="K810" s="5" t="n">
        <f aca="false">Model!$B$4+Model!$B$5*G810+Model!$B$6*H810+Model!$B$7*I810+Model!$B$8*J810</f>
        <v>-1.75598069458743</v>
      </c>
      <c r="L810" s="6" t="n">
        <f aca="false">IF(F810=1,LN(M810),LN(1-M810))</f>
        <v>-0.159340977938033</v>
      </c>
      <c r="M810" s="6" t="n">
        <f aca="false">1/(1+EXP(-K810))</f>
        <v>0.147294444388917</v>
      </c>
    </row>
    <row r="811" customFormat="false" ht="15" hidden="false" customHeight="false" outlineLevel="0" collapsed="false">
      <c r="A811" s="4" t="n">
        <v>810</v>
      </c>
      <c r="B811" s="4" t="n">
        <v>50.4</v>
      </c>
      <c r="C811" s="4" t="n">
        <v>65</v>
      </c>
      <c r="D811" s="4" t="n">
        <v>0</v>
      </c>
      <c r="E811" s="4" t="n">
        <v>1</v>
      </c>
      <c r="F811" s="4" t="n">
        <v>0</v>
      </c>
      <c r="G811" s="5" t="n">
        <f aca="false">LOOKUP(B811,'WOE &amp; IV'!$B$5:$B$9,'WOE &amp; IV'!$H$5:$H$9)</f>
        <v>0.218255430312074</v>
      </c>
      <c r="H811" s="5" t="n">
        <f aca="false">LOOKUP(C811,'WOE &amp; IV'!$B$14:$B$18,'WOE &amp; IV'!$H$14:$H$18)</f>
        <v>-0.171825195660813</v>
      </c>
      <c r="I811" s="5" t="n">
        <f aca="false">LOOKUP(D811,'WOE &amp; IV'!$B$23:$B$26,'WOE &amp; IV'!$H$23:$H$26)</f>
        <v>0.552846198833581</v>
      </c>
      <c r="J811" s="5" t="n">
        <f aca="false">LOOKUP(E811,'WOE &amp; IV'!$B$31:$B$34,'WOE &amp; IV'!$H$31:$H$34)</f>
        <v>-0.102296734208726</v>
      </c>
      <c r="K811" s="5" t="n">
        <f aca="false">Model!$B$4+Model!$B$5*G811+Model!$B$6*H811+Model!$B$7*I811+Model!$B$8*J811</f>
        <v>-1.73192296831015</v>
      </c>
      <c r="L811" s="6" t="n">
        <f aca="false">IF(F811=1,LN(M811),LN(1-M811))</f>
        <v>-0.162921100069835</v>
      </c>
      <c r="M811" s="6" t="n">
        <f aca="false">1/(1+EXP(-K811))</f>
        <v>0.150341776255468</v>
      </c>
    </row>
    <row r="812" customFormat="false" ht="15" hidden="false" customHeight="false" outlineLevel="0" collapsed="false">
      <c r="A812" s="4" t="n">
        <v>811</v>
      </c>
      <c r="B812" s="4" t="n">
        <v>39.9</v>
      </c>
      <c r="C812" s="4" t="n">
        <v>360</v>
      </c>
      <c r="D812" s="4" t="n">
        <v>1</v>
      </c>
      <c r="E812" s="4" t="n">
        <v>1</v>
      </c>
      <c r="F812" s="4" t="n">
        <v>0</v>
      </c>
      <c r="G812" s="5" t="n">
        <f aca="false">LOOKUP(B812,'WOE &amp; IV'!$B$5:$B$9,'WOE &amp; IV'!$H$5:$H$9)</f>
        <v>0.218255430312074</v>
      </c>
      <c r="H812" s="5" t="n">
        <f aca="false">LOOKUP(C812,'WOE &amp; IV'!$B$14:$B$18,'WOE &amp; IV'!$H$14:$H$18)</f>
        <v>1.40669467736998</v>
      </c>
      <c r="I812" s="5" t="n">
        <f aca="false">LOOKUP(D812,'WOE &amp; IV'!$B$23:$B$26,'WOE &amp; IV'!$H$23:$H$26)</f>
        <v>-0.479121632008246</v>
      </c>
      <c r="J812" s="5" t="n">
        <f aca="false">LOOKUP(E812,'WOE &amp; IV'!$B$31:$B$34,'WOE &amp; IV'!$H$31:$H$34)</f>
        <v>-0.102296734208726</v>
      </c>
      <c r="K812" s="5" t="n">
        <f aca="false">Model!$B$4+Model!$B$5*G812+Model!$B$6*H812+Model!$B$7*I812+Model!$B$8*J812</f>
        <v>-2.65262229991759</v>
      </c>
      <c r="L812" s="6" t="n">
        <f aca="false">IF(F812=1,LN(M812),LN(1-M812))</f>
        <v>-0.068094242460996</v>
      </c>
      <c r="M812" s="6" t="n">
        <f aca="false">1/(1+EXP(-K812))</f>
        <v>0.0658275692802746</v>
      </c>
    </row>
    <row r="813" customFormat="false" ht="15" hidden="false" customHeight="false" outlineLevel="0" collapsed="false">
      <c r="A813" s="4" t="n">
        <v>812</v>
      </c>
      <c r="B813" s="4" t="n">
        <v>30.6</v>
      </c>
      <c r="C813" s="4" t="n">
        <v>13</v>
      </c>
      <c r="D813" s="4" t="n">
        <v>0</v>
      </c>
      <c r="E813" s="4" t="n">
        <v>2</v>
      </c>
      <c r="F813" s="4" t="n">
        <v>0</v>
      </c>
      <c r="G813" s="5" t="n">
        <f aca="false">LOOKUP(B813,'WOE &amp; IV'!$B$5:$B$9,'WOE &amp; IV'!$H$5:$H$9)</f>
        <v>0.218255430312074</v>
      </c>
      <c r="H813" s="5" t="n">
        <f aca="false">LOOKUP(C813,'WOE &amp; IV'!$B$14:$B$18,'WOE &amp; IV'!$H$14:$H$18)</f>
        <v>-0.498509425915863</v>
      </c>
      <c r="I813" s="5" t="n">
        <f aca="false">LOOKUP(D813,'WOE &amp; IV'!$B$23:$B$26,'WOE &amp; IV'!$H$23:$H$26)</f>
        <v>0.552846198833581</v>
      </c>
      <c r="J813" s="5" t="n">
        <f aca="false">LOOKUP(E813,'WOE &amp; IV'!$B$31:$B$34,'WOE &amp; IV'!$H$31:$H$34)</f>
        <v>-0.0820085521567092</v>
      </c>
      <c r="K813" s="5" t="n">
        <f aca="false">Model!$B$4+Model!$B$5*G813+Model!$B$6*H813+Model!$B$7*I813+Model!$B$8*J813</f>
        <v>-1.30349036726116</v>
      </c>
      <c r="L813" s="6" t="n">
        <f aca="false">IF(F813=1,LN(M813),LN(1-M813))</f>
        <v>-0.24026196374863</v>
      </c>
      <c r="M813" s="6" t="n">
        <f aca="false">1/(1+EXP(-K813))</f>
        <v>0.213578179927894</v>
      </c>
    </row>
    <row r="814" customFormat="false" ht="15" hidden="false" customHeight="false" outlineLevel="0" collapsed="false">
      <c r="A814" s="4" t="n">
        <v>813</v>
      </c>
      <c r="B814" s="4" t="n">
        <v>51.3</v>
      </c>
      <c r="C814" s="4" t="n">
        <v>49</v>
      </c>
      <c r="D814" s="4" t="n">
        <v>0</v>
      </c>
      <c r="E814" s="4" t="n">
        <v>2</v>
      </c>
      <c r="F814" s="4" t="n">
        <v>1</v>
      </c>
      <c r="G814" s="5" t="n">
        <f aca="false">LOOKUP(B814,'WOE &amp; IV'!$B$5:$B$9,'WOE &amp; IV'!$H$5:$H$9)</f>
        <v>0.218255430312074</v>
      </c>
      <c r="H814" s="5" t="n">
        <f aca="false">LOOKUP(C814,'WOE &amp; IV'!$B$14:$B$18,'WOE &amp; IV'!$H$14:$H$18)</f>
        <v>-0.18579367675035</v>
      </c>
      <c r="I814" s="5" t="n">
        <f aca="false">LOOKUP(D814,'WOE &amp; IV'!$B$23:$B$26,'WOE &amp; IV'!$H$23:$H$26)</f>
        <v>0.552846198833581</v>
      </c>
      <c r="J814" s="5" t="n">
        <f aca="false">LOOKUP(E814,'WOE &amp; IV'!$B$31:$B$34,'WOE &amp; IV'!$H$31:$H$34)</f>
        <v>-0.0820085521567092</v>
      </c>
      <c r="K814" s="5" t="n">
        <f aca="false">Model!$B$4+Model!$B$5*G814+Model!$B$6*H814+Model!$B$7*I814+Model!$B$8*J814</f>
        <v>-1.73663295143031</v>
      </c>
      <c r="L814" s="6" t="n">
        <f aca="false">IF(F814=1,LN(M814),LN(1-M814))</f>
        <v>-1.89884735959534</v>
      </c>
      <c r="M814" s="6" t="n">
        <f aca="false">1/(1+EXP(-K814))</f>
        <v>0.149741117451537</v>
      </c>
    </row>
    <row r="815" customFormat="false" ht="15" hidden="false" customHeight="false" outlineLevel="0" collapsed="false">
      <c r="A815" s="4" t="n">
        <v>814</v>
      </c>
      <c r="B815" s="4" t="n">
        <v>32.4</v>
      </c>
      <c r="C815" s="4" t="n">
        <v>61</v>
      </c>
      <c r="D815" s="4" t="n">
        <v>0</v>
      </c>
      <c r="E815" s="4" t="n">
        <v>4</v>
      </c>
      <c r="F815" s="4" t="n">
        <v>1</v>
      </c>
      <c r="G815" s="5" t="n">
        <f aca="false">LOOKUP(B815,'WOE &amp; IV'!$B$5:$B$9,'WOE &amp; IV'!$H$5:$H$9)</f>
        <v>0.218255430312074</v>
      </c>
      <c r="H815" s="5" t="n">
        <f aca="false">LOOKUP(C815,'WOE &amp; IV'!$B$14:$B$18,'WOE &amp; IV'!$H$14:$H$18)</f>
        <v>-0.171825195660813</v>
      </c>
      <c r="I815" s="5" t="n">
        <f aca="false">LOOKUP(D815,'WOE &amp; IV'!$B$23:$B$26,'WOE &amp; IV'!$H$23:$H$26)</f>
        <v>0.552846198833581</v>
      </c>
      <c r="J815" s="5" t="n">
        <f aca="false">LOOKUP(E815,'WOE &amp; IV'!$B$31:$B$34,'WOE &amp; IV'!$H$31:$H$34)</f>
        <v>-0.28220740641837</v>
      </c>
      <c r="K815" s="5" t="n">
        <f aca="false">Model!$B$4+Model!$B$5*G815+Model!$B$6*H815+Model!$B$7*I815+Model!$B$8*J815</f>
        <v>-1.51858489320395</v>
      </c>
      <c r="L815" s="6" t="n">
        <f aca="false">IF(F815=1,LN(M815),LN(1-M815))</f>
        <v>-1.71663346850204</v>
      </c>
      <c r="M815" s="6" t="n">
        <f aca="false">1/(1+EXP(-K815))</f>
        <v>0.179669995604485</v>
      </c>
    </row>
    <row r="816" customFormat="false" ht="15" hidden="false" customHeight="false" outlineLevel="0" collapsed="false">
      <c r="A816" s="4" t="n">
        <v>815</v>
      </c>
      <c r="B816" s="4" t="n">
        <v>29.3</v>
      </c>
      <c r="C816" s="4" t="n">
        <v>43</v>
      </c>
      <c r="D816" s="4" t="n">
        <v>1</v>
      </c>
      <c r="E816" s="4" t="n">
        <v>3</v>
      </c>
      <c r="F816" s="4" t="n">
        <v>1</v>
      </c>
      <c r="G816" s="5" t="n">
        <f aca="false">LOOKUP(B816,'WOE &amp; IV'!$B$5:$B$9,'WOE &amp; IV'!$H$5:$H$9)</f>
        <v>0.721515666459208</v>
      </c>
      <c r="H816" s="5" t="n">
        <f aca="false">LOOKUP(C816,'WOE &amp; IV'!$B$14:$B$18,'WOE &amp; IV'!$H$14:$H$18)</f>
        <v>-0.18579367675035</v>
      </c>
      <c r="I816" s="5" t="n">
        <f aca="false">LOOKUP(D816,'WOE &amp; IV'!$B$23:$B$26,'WOE &amp; IV'!$H$23:$H$26)</f>
        <v>-0.479121632008246</v>
      </c>
      <c r="J816" s="5" t="n">
        <f aca="false">LOOKUP(E816,'WOE &amp; IV'!$B$31:$B$34,'WOE &amp; IV'!$H$31:$H$34)</f>
        <v>-0.0820085521567092</v>
      </c>
      <c r="K816" s="5" t="n">
        <f aca="false">Model!$B$4+Model!$B$5*G816+Model!$B$6*H816+Model!$B$7*I816+Model!$B$8*J816</f>
        <v>-1.05027759075539</v>
      </c>
      <c r="L816" s="6" t="n">
        <f aca="false">IF(F816=1,LN(M816),LN(1-M816))</f>
        <v>-1.35026411927965</v>
      </c>
      <c r="M816" s="6" t="n">
        <f aca="false">1/(1+EXP(-K816))</f>
        <v>0.259171799336368</v>
      </c>
    </row>
    <row r="817" customFormat="false" ht="15" hidden="false" customHeight="false" outlineLevel="0" collapsed="false">
      <c r="A817" s="4" t="n">
        <v>816</v>
      </c>
      <c r="B817" s="4" t="n">
        <v>52.8</v>
      </c>
      <c r="C817" s="4" t="n">
        <v>139</v>
      </c>
      <c r="D817" s="4" t="n">
        <v>2</v>
      </c>
      <c r="E817" s="4" t="n">
        <v>1</v>
      </c>
      <c r="F817" s="4" t="n">
        <v>1</v>
      </c>
      <c r="G817" s="5" t="n">
        <f aca="false">LOOKUP(B817,'WOE &amp; IV'!$B$5:$B$9,'WOE &amp; IV'!$H$5:$H$9)</f>
        <v>0.218255430312074</v>
      </c>
      <c r="H817" s="5" t="n">
        <f aca="false">LOOKUP(C817,'WOE &amp; IV'!$B$14:$B$18,'WOE &amp; IV'!$H$14:$H$18)</f>
        <v>0.149360747248786</v>
      </c>
      <c r="I817" s="5" t="n">
        <f aca="false">LOOKUP(D817,'WOE &amp; IV'!$B$23:$B$26,'WOE &amp; IV'!$H$23:$H$26)</f>
        <v>-1.2525653595628</v>
      </c>
      <c r="J817" s="5" t="n">
        <f aca="false">LOOKUP(E817,'WOE &amp; IV'!$B$31:$B$34,'WOE &amp; IV'!$H$31:$H$34)</f>
        <v>-0.102296734208726</v>
      </c>
      <c r="K817" s="5" t="n">
        <f aca="false">Model!$B$4+Model!$B$5*G817+Model!$B$6*H817+Model!$B$7*I817+Model!$B$8*J817</f>
        <v>0.0375396585389306</v>
      </c>
      <c r="L817" s="6" t="n">
        <f aca="false">IF(F817=1,LN(M817),LN(1-M817))</f>
        <v>-0.674553494193532</v>
      </c>
      <c r="M817" s="6" t="n">
        <f aca="false">1/(1+EXP(-K817))</f>
        <v>0.509383812667911</v>
      </c>
    </row>
    <row r="818" customFormat="false" ht="15" hidden="false" customHeight="false" outlineLevel="0" collapsed="false">
      <c r="A818" s="4" t="n">
        <v>817</v>
      </c>
      <c r="B818" s="4" t="n">
        <v>35</v>
      </c>
      <c r="C818" s="4" t="n">
        <v>55</v>
      </c>
      <c r="D818" s="4" t="n">
        <v>0</v>
      </c>
      <c r="E818" s="4" t="n">
        <v>1</v>
      </c>
      <c r="F818" s="4" t="n">
        <v>0</v>
      </c>
      <c r="G818" s="5" t="n">
        <f aca="false">LOOKUP(B818,'WOE &amp; IV'!$B$5:$B$9,'WOE &amp; IV'!$H$5:$H$9)</f>
        <v>0.218255430312074</v>
      </c>
      <c r="H818" s="5" t="n">
        <f aca="false">LOOKUP(C818,'WOE &amp; IV'!$B$14:$B$18,'WOE &amp; IV'!$H$14:$H$18)</f>
        <v>-0.18579367675035</v>
      </c>
      <c r="I818" s="5" t="n">
        <f aca="false">LOOKUP(D818,'WOE &amp; IV'!$B$23:$B$26,'WOE &amp; IV'!$H$23:$H$26)</f>
        <v>0.552846198833581</v>
      </c>
      <c r="J818" s="5" t="n">
        <f aca="false">LOOKUP(E818,'WOE &amp; IV'!$B$31:$B$34,'WOE &amp; IV'!$H$31:$H$34)</f>
        <v>-0.102296734208726</v>
      </c>
      <c r="K818" s="5" t="n">
        <f aca="false">Model!$B$4+Model!$B$5*G818+Model!$B$6*H818+Model!$B$7*I818+Model!$B$8*J818</f>
        <v>-1.71257522515303</v>
      </c>
      <c r="L818" s="6" t="n">
        <f aca="false">IF(F818=1,LN(M818),LN(1-M818))</f>
        <v>-0.165853890768698</v>
      </c>
      <c r="M818" s="6" t="n">
        <f aca="false">1/(1+EXP(-K818))</f>
        <v>0.152829995494673</v>
      </c>
    </row>
    <row r="819" customFormat="false" ht="15" hidden="false" customHeight="false" outlineLevel="0" collapsed="false">
      <c r="A819" s="4" t="n">
        <v>818</v>
      </c>
      <c r="B819" s="4" t="n">
        <v>51.1</v>
      </c>
      <c r="C819" s="4" t="n">
        <v>25</v>
      </c>
      <c r="D819" s="4" t="n">
        <v>0</v>
      </c>
      <c r="E819" s="4" t="n">
        <v>0</v>
      </c>
      <c r="F819" s="4" t="n">
        <v>1</v>
      </c>
      <c r="G819" s="5" t="n">
        <f aca="false">LOOKUP(B819,'WOE &amp; IV'!$B$5:$B$9,'WOE &amp; IV'!$H$5:$H$9)</f>
        <v>0.218255430312074</v>
      </c>
      <c r="H819" s="5" t="n">
        <f aca="false">LOOKUP(C819,'WOE &amp; IV'!$B$14:$B$18,'WOE &amp; IV'!$H$14:$H$18)</f>
        <v>-0.18579367675035</v>
      </c>
      <c r="I819" s="5" t="n">
        <f aca="false">LOOKUP(D819,'WOE &amp; IV'!$B$23:$B$26,'WOE &amp; IV'!$H$23:$H$26)</f>
        <v>0.552846198833581</v>
      </c>
      <c r="J819" s="5" t="n">
        <f aca="false">LOOKUP(E819,'WOE &amp; IV'!$B$31:$B$34,'WOE &amp; IV'!$H$31:$H$34)</f>
        <v>0.255618819166126</v>
      </c>
      <c r="K819" s="5" t="n">
        <f aca="false">Model!$B$4+Model!$B$5*G819+Model!$B$6*H819+Model!$B$7*I819+Model!$B$8*J819</f>
        <v>-2.13699148834493</v>
      </c>
      <c r="L819" s="6" t="n">
        <f aca="false">IF(F819=1,LN(M819),LN(1-M819))</f>
        <v>-2.24854121901611</v>
      </c>
      <c r="M819" s="6" t="n">
        <f aca="false">1/(1+EXP(-K819))</f>
        <v>0.105553091147911</v>
      </c>
    </row>
    <row r="820" customFormat="false" ht="15" hidden="false" customHeight="false" outlineLevel="0" collapsed="false">
      <c r="A820" s="4" t="n">
        <v>819</v>
      </c>
      <c r="B820" s="4" t="n">
        <v>51.8</v>
      </c>
      <c r="C820" s="4" t="n">
        <v>109</v>
      </c>
      <c r="D820" s="4" t="n">
        <v>0</v>
      </c>
      <c r="E820" s="4" t="n">
        <v>1</v>
      </c>
      <c r="F820" s="4" t="n">
        <v>0</v>
      </c>
      <c r="G820" s="5" t="n">
        <f aca="false">LOOKUP(B820,'WOE &amp; IV'!$B$5:$B$9,'WOE &amp; IV'!$H$5:$H$9)</f>
        <v>0.218255430312074</v>
      </c>
      <c r="H820" s="5" t="n">
        <f aca="false">LOOKUP(C820,'WOE &amp; IV'!$B$14:$B$18,'WOE &amp; IV'!$H$14:$H$18)</f>
        <v>-0.171825195660813</v>
      </c>
      <c r="I820" s="5" t="n">
        <f aca="false">LOOKUP(D820,'WOE &amp; IV'!$B$23:$B$26,'WOE &amp; IV'!$H$23:$H$26)</f>
        <v>0.552846198833581</v>
      </c>
      <c r="J820" s="5" t="n">
        <f aca="false">LOOKUP(E820,'WOE &amp; IV'!$B$31:$B$34,'WOE &amp; IV'!$H$31:$H$34)</f>
        <v>-0.102296734208726</v>
      </c>
      <c r="K820" s="5" t="n">
        <f aca="false">Model!$B$4+Model!$B$5*G820+Model!$B$6*H820+Model!$B$7*I820+Model!$B$8*J820</f>
        <v>-1.73192296831015</v>
      </c>
      <c r="L820" s="6" t="n">
        <f aca="false">IF(F820=1,LN(M820),LN(1-M820))</f>
        <v>-0.162921100069835</v>
      </c>
      <c r="M820" s="6" t="n">
        <f aca="false">1/(1+EXP(-K820))</f>
        <v>0.150341776255468</v>
      </c>
    </row>
    <row r="821" customFormat="false" ht="15" hidden="false" customHeight="false" outlineLevel="0" collapsed="false">
      <c r="A821" s="4" t="n">
        <v>820</v>
      </c>
      <c r="B821" s="4" t="n">
        <v>16.5</v>
      </c>
      <c r="C821" s="4" t="n">
        <v>80</v>
      </c>
      <c r="D821" s="4" t="n">
        <v>0</v>
      </c>
      <c r="E821" s="4" t="n">
        <v>2</v>
      </c>
      <c r="F821" s="4" t="n">
        <v>0</v>
      </c>
      <c r="G821" s="5" t="n">
        <f aca="false">LOOKUP(B821,'WOE &amp; IV'!$B$5:$B$9,'WOE &amp; IV'!$H$5:$H$9)</f>
        <v>0.721515666459208</v>
      </c>
      <c r="H821" s="5" t="n">
        <f aca="false">LOOKUP(C821,'WOE &amp; IV'!$B$14:$B$18,'WOE &amp; IV'!$H$14:$H$18)</f>
        <v>-0.171825195660813</v>
      </c>
      <c r="I821" s="5" t="n">
        <f aca="false">LOOKUP(D821,'WOE &amp; IV'!$B$23:$B$26,'WOE &amp; IV'!$H$23:$H$26)</f>
        <v>0.552846198833581</v>
      </c>
      <c r="J821" s="5" t="n">
        <f aca="false">LOOKUP(E821,'WOE &amp; IV'!$B$31:$B$34,'WOE &amp; IV'!$H$31:$H$34)</f>
        <v>-0.0820085521567092</v>
      </c>
      <c r="K821" s="5" t="n">
        <f aca="false">Model!$B$4+Model!$B$5*G821+Model!$B$6*H821+Model!$B$7*I821+Model!$B$8*J821</f>
        <v>-2.33533387844001</v>
      </c>
      <c r="L821" s="6" t="n">
        <f aca="false">IF(F821=1,LN(M821),LN(1-M821))</f>
        <v>-0.0923769411437892</v>
      </c>
      <c r="M821" s="6" t="n">
        <f aca="false">1/(1+EXP(-K821))</f>
        <v>0.0882385956233166</v>
      </c>
    </row>
    <row r="822" customFormat="false" ht="15" hidden="false" customHeight="false" outlineLevel="0" collapsed="false">
      <c r="A822" s="4" t="n">
        <v>821</v>
      </c>
      <c r="B822" s="4" t="n">
        <v>33</v>
      </c>
      <c r="C822" s="4" t="n">
        <v>57</v>
      </c>
      <c r="D822" s="4" t="n">
        <v>1</v>
      </c>
      <c r="E822" s="4" t="n">
        <v>1</v>
      </c>
      <c r="F822" s="4" t="n">
        <v>0</v>
      </c>
      <c r="G822" s="5" t="n">
        <f aca="false">LOOKUP(B822,'WOE &amp; IV'!$B$5:$B$9,'WOE &amp; IV'!$H$5:$H$9)</f>
        <v>0.218255430312074</v>
      </c>
      <c r="H822" s="5" t="n">
        <f aca="false">LOOKUP(C822,'WOE &amp; IV'!$B$14:$B$18,'WOE &amp; IV'!$H$14:$H$18)</f>
        <v>-0.18579367675035</v>
      </c>
      <c r="I822" s="5" t="n">
        <f aca="false">LOOKUP(D822,'WOE &amp; IV'!$B$23:$B$26,'WOE &amp; IV'!$H$23:$H$26)</f>
        <v>-0.479121632008246</v>
      </c>
      <c r="J822" s="5" t="n">
        <f aca="false">LOOKUP(E822,'WOE &amp; IV'!$B$31:$B$34,'WOE &amp; IV'!$H$31:$H$34)</f>
        <v>-0.102296734208726</v>
      </c>
      <c r="K822" s="5" t="n">
        <f aca="false">Model!$B$4+Model!$B$5*G822+Model!$B$6*H822+Model!$B$7*I822+Model!$B$8*J822</f>
        <v>-0.446866680625528</v>
      </c>
      <c r="L822" s="6" t="n">
        <f aca="false">IF(F822=1,LN(M822),LN(1-M822))</f>
        <v>-0.494470105020627</v>
      </c>
      <c r="M822" s="6" t="n">
        <f aca="false">1/(1+EXP(-K822))</f>
        <v>0.390105998544916</v>
      </c>
    </row>
    <row r="823" customFormat="false" ht="15" hidden="false" customHeight="false" outlineLevel="0" collapsed="false">
      <c r="A823" s="4" t="n">
        <v>822</v>
      </c>
      <c r="B823" s="4" t="n">
        <v>80.9</v>
      </c>
      <c r="C823" s="4" t="n">
        <v>258</v>
      </c>
      <c r="D823" s="4" t="n">
        <v>0</v>
      </c>
      <c r="E823" s="4" t="n">
        <v>2</v>
      </c>
      <c r="F823" s="4" t="n">
        <v>0</v>
      </c>
      <c r="G823" s="5" t="n">
        <f aca="false">LOOKUP(B823,'WOE &amp; IV'!$B$5:$B$9,'WOE &amp; IV'!$H$5:$H$9)</f>
        <v>-0.907531990639555</v>
      </c>
      <c r="H823" s="5" t="n">
        <f aca="false">LOOKUP(C823,'WOE &amp; IV'!$B$14:$B$18,'WOE &amp; IV'!$H$14:$H$18)</f>
        <v>1.40669467736998</v>
      </c>
      <c r="I823" s="5" t="n">
        <f aca="false">LOOKUP(D823,'WOE &amp; IV'!$B$23:$B$26,'WOE &amp; IV'!$H$23:$H$26)</f>
        <v>0.552846198833581</v>
      </c>
      <c r="J823" s="5" t="n">
        <f aca="false">LOOKUP(E823,'WOE &amp; IV'!$B$31:$B$34,'WOE &amp; IV'!$H$31:$H$34)</f>
        <v>-0.0820085521567092</v>
      </c>
      <c r="K823" s="5" t="n">
        <f aca="false">Model!$B$4+Model!$B$5*G823+Model!$B$6*H823+Model!$B$7*I823+Model!$B$8*J823</f>
        <v>-2.64638209172286</v>
      </c>
      <c r="L823" s="6" t="n">
        <f aca="false">IF(F823=1,LN(M823),LN(1-M823))</f>
        <v>-0.0685062196634217</v>
      </c>
      <c r="M823" s="6" t="n">
        <f aca="false">1/(1+EXP(-K823))</f>
        <v>0.0662123477594429</v>
      </c>
    </row>
    <row r="824" customFormat="false" ht="15" hidden="false" customHeight="false" outlineLevel="0" collapsed="false">
      <c r="A824" s="4" t="n">
        <v>823</v>
      </c>
      <c r="B824" s="4" t="n">
        <v>15.9</v>
      </c>
      <c r="C824" s="4" t="n">
        <v>142</v>
      </c>
      <c r="D824" s="4" t="n">
        <v>1</v>
      </c>
      <c r="E824" s="4" t="n">
        <v>2</v>
      </c>
      <c r="F824" s="4" t="n">
        <v>0</v>
      </c>
      <c r="G824" s="5" t="n">
        <f aca="false">LOOKUP(B824,'WOE &amp; IV'!$B$5:$B$9,'WOE &amp; IV'!$H$5:$H$9)</f>
        <v>0.721515666459208</v>
      </c>
      <c r="H824" s="5" t="n">
        <f aca="false">LOOKUP(C824,'WOE &amp; IV'!$B$14:$B$18,'WOE &amp; IV'!$H$14:$H$18)</f>
        <v>0.149360747248786</v>
      </c>
      <c r="I824" s="5" t="n">
        <f aca="false">LOOKUP(D824,'WOE &amp; IV'!$B$23:$B$26,'WOE &amp; IV'!$H$23:$H$26)</f>
        <v>-0.479121632008246</v>
      </c>
      <c r="J824" s="5" t="n">
        <f aca="false">LOOKUP(E824,'WOE &amp; IV'!$B$31:$B$34,'WOE &amp; IV'!$H$31:$H$34)</f>
        <v>-0.0820085521567092</v>
      </c>
      <c r="K824" s="5" t="n">
        <f aca="false">Model!$B$4+Model!$B$5*G824+Model!$B$6*H824+Model!$B$7*I824+Model!$B$8*J824</f>
        <v>-1.51449998343659</v>
      </c>
      <c r="L824" s="6" t="n">
        <f aca="false">IF(F824=1,LN(M824),LN(1-M824))</f>
        <v>-0.198783741790727</v>
      </c>
      <c r="M824" s="6" t="n">
        <f aca="false">1/(1+EXP(-K824))</f>
        <v>0.180272853109154</v>
      </c>
    </row>
    <row r="825" customFormat="false" ht="15" hidden="false" customHeight="false" outlineLevel="0" collapsed="false">
      <c r="A825" s="4" t="n">
        <v>824</v>
      </c>
      <c r="B825" s="4" t="n">
        <v>0</v>
      </c>
      <c r="C825" s="4" t="n">
        <v>131</v>
      </c>
      <c r="D825" s="4" t="n">
        <v>1</v>
      </c>
      <c r="E825" s="4" t="n">
        <v>2</v>
      </c>
      <c r="F825" s="4" t="n">
        <v>1</v>
      </c>
      <c r="G825" s="5" t="n">
        <f aca="false">LOOKUP(B825,'WOE &amp; IV'!$B$5:$B$9,'WOE &amp; IV'!$H$5:$H$9)</f>
        <v>1.45548484153941</v>
      </c>
      <c r="H825" s="5" t="n">
        <f aca="false">LOOKUP(C825,'WOE &amp; IV'!$B$14:$B$18,'WOE &amp; IV'!$H$14:$H$18)</f>
        <v>0.149360747248786</v>
      </c>
      <c r="I825" s="5" t="n">
        <f aca="false">LOOKUP(D825,'WOE &amp; IV'!$B$23:$B$26,'WOE &amp; IV'!$H$23:$H$26)</f>
        <v>-0.479121632008246</v>
      </c>
      <c r="J825" s="5" t="n">
        <f aca="false">LOOKUP(E825,'WOE &amp; IV'!$B$31:$B$34,'WOE &amp; IV'!$H$31:$H$34)</f>
        <v>-0.0820085521567092</v>
      </c>
      <c r="K825" s="5" t="n">
        <f aca="false">Model!$B$4+Model!$B$5*G825+Model!$B$6*H825+Model!$B$7*I825+Model!$B$8*J825</f>
        <v>-2.35944529778892</v>
      </c>
      <c r="L825" s="6" t="n">
        <f aca="false">IF(F825=1,LN(M825),LN(1-M825))</f>
        <v>-2.44971791291836</v>
      </c>
      <c r="M825" s="6" t="n">
        <f aca="false">1/(1+EXP(-K825))</f>
        <v>0.0863179322389983</v>
      </c>
    </row>
    <row r="826" customFormat="false" ht="15" hidden="false" customHeight="false" outlineLevel="0" collapsed="false">
      <c r="A826" s="4" t="n">
        <v>825</v>
      </c>
      <c r="B826" s="4" t="n">
        <v>0</v>
      </c>
      <c r="C826" s="4" t="n">
        <v>145</v>
      </c>
      <c r="D826" s="4" t="n">
        <v>1</v>
      </c>
      <c r="E826" s="4" t="n">
        <v>0</v>
      </c>
      <c r="F826" s="4" t="n">
        <v>0</v>
      </c>
      <c r="G826" s="5" t="n">
        <f aca="false">LOOKUP(B826,'WOE &amp; IV'!$B$5:$B$9,'WOE &amp; IV'!$H$5:$H$9)</f>
        <v>1.45548484153941</v>
      </c>
      <c r="H826" s="5" t="n">
        <f aca="false">LOOKUP(C826,'WOE &amp; IV'!$B$14:$B$18,'WOE &amp; IV'!$H$14:$H$18)</f>
        <v>0.149360747248786</v>
      </c>
      <c r="I826" s="5" t="n">
        <f aca="false">LOOKUP(D826,'WOE &amp; IV'!$B$23:$B$26,'WOE &amp; IV'!$H$23:$H$26)</f>
        <v>-0.479121632008246</v>
      </c>
      <c r="J826" s="5" t="n">
        <f aca="false">LOOKUP(E826,'WOE &amp; IV'!$B$31:$B$34,'WOE &amp; IV'!$H$31:$H$34)</f>
        <v>0.255618819166126</v>
      </c>
      <c r="K826" s="5" t="n">
        <f aca="false">Model!$B$4+Model!$B$5*G826+Model!$B$6*H826+Model!$B$7*I826+Model!$B$8*J826</f>
        <v>-2.75980383470354</v>
      </c>
      <c r="L826" s="6" t="n">
        <f aca="false">IF(F826=1,LN(M826),LN(1-M826))</f>
        <v>-0.0613812157397461</v>
      </c>
      <c r="M826" s="6" t="n">
        <f aca="false">1/(1+EXP(-K826))</f>
        <v>0.0595353484972222</v>
      </c>
    </row>
    <row r="827" customFormat="false" ht="15" hidden="false" customHeight="false" outlineLevel="0" collapsed="false">
      <c r="A827" s="4" t="n">
        <v>826</v>
      </c>
      <c r="B827" s="4" t="n">
        <v>45.7</v>
      </c>
      <c r="C827" s="4" t="n">
        <v>139</v>
      </c>
      <c r="D827" s="4" t="n">
        <v>2</v>
      </c>
      <c r="E827" s="4" t="n">
        <v>2</v>
      </c>
      <c r="F827" s="4" t="n">
        <v>1</v>
      </c>
      <c r="G827" s="5" t="n">
        <f aca="false">LOOKUP(B827,'WOE &amp; IV'!$B$5:$B$9,'WOE &amp; IV'!$H$5:$H$9)</f>
        <v>0.218255430312074</v>
      </c>
      <c r="H827" s="5" t="n">
        <f aca="false">LOOKUP(C827,'WOE &amp; IV'!$B$14:$B$18,'WOE &amp; IV'!$H$14:$H$18)</f>
        <v>0.149360747248786</v>
      </c>
      <c r="I827" s="5" t="n">
        <f aca="false">LOOKUP(D827,'WOE &amp; IV'!$B$23:$B$26,'WOE &amp; IV'!$H$23:$H$26)</f>
        <v>-1.2525653595628</v>
      </c>
      <c r="J827" s="5" t="n">
        <f aca="false">LOOKUP(E827,'WOE &amp; IV'!$B$31:$B$34,'WOE &amp; IV'!$H$31:$H$34)</f>
        <v>-0.0820085521567092</v>
      </c>
      <c r="K827" s="5" t="n">
        <f aca="false">Model!$B$4+Model!$B$5*G827+Model!$B$6*H827+Model!$B$7*I827+Model!$B$8*J827</f>
        <v>0.0134819322616487</v>
      </c>
      <c r="L827" s="6" t="n">
        <f aca="false">IF(F827=1,LN(M827),LN(1-M827))</f>
        <v>-0.686428934569241</v>
      </c>
      <c r="M827" s="6" t="n">
        <f aca="false">1/(1+EXP(-K827))</f>
        <v>0.503370432014055</v>
      </c>
    </row>
    <row r="828" customFormat="false" ht="15" hidden="false" customHeight="false" outlineLevel="0" collapsed="false">
      <c r="A828" s="4" t="n">
        <v>827</v>
      </c>
      <c r="B828" s="4" t="n">
        <v>45.8</v>
      </c>
      <c r="C828" s="4" t="n">
        <v>84</v>
      </c>
      <c r="D828" s="4" t="n">
        <v>1</v>
      </c>
      <c r="E828" s="4" t="n">
        <v>1</v>
      </c>
      <c r="F828" s="4" t="n">
        <v>1</v>
      </c>
      <c r="G828" s="5" t="n">
        <f aca="false">LOOKUP(B828,'WOE &amp; IV'!$B$5:$B$9,'WOE &amp; IV'!$H$5:$H$9)</f>
        <v>0.218255430312074</v>
      </c>
      <c r="H828" s="5" t="n">
        <f aca="false">LOOKUP(C828,'WOE &amp; IV'!$B$14:$B$18,'WOE &amp; IV'!$H$14:$H$18)</f>
        <v>-0.171825195660813</v>
      </c>
      <c r="I828" s="5" t="n">
        <f aca="false">LOOKUP(D828,'WOE &amp; IV'!$B$23:$B$26,'WOE &amp; IV'!$H$23:$H$26)</f>
        <v>-0.479121632008246</v>
      </c>
      <c r="J828" s="5" t="n">
        <f aca="false">LOOKUP(E828,'WOE &amp; IV'!$B$31:$B$34,'WOE &amp; IV'!$H$31:$H$34)</f>
        <v>-0.102296734208726</v>
      </c>
      <c r="K828" s="5" t="n">
        <f aca="false">Model!$B$4+Model!$B$5*G828+Model!$B$6*H828+Model!$B$7*I828+Model!$B$8*J828</f>
        <v>-0.466214423782645</v>
      </c>
      <c r="L828" s="6" t="n">
        <f aca="false">IF(F828=1,LN(M828),LN(1-M828))</f>
        <v>-0.95318132595617</v>
      </c>
      <c r="M828" s="6" t="n">
        <f aca="false">1/(1+EXP(-K828))</f>
        <v>0.385512629195571</v>
      </c>
    </row>
    <row r="829" customFormat="false" ht="15" hidden="false" customHeight="false" outlineLevel="0" collapsed="false">
      <c r="A829" s="4" t="n">
        <v>828</v>
      </c>
      <c r="B829" s="4" t="n">
        <v>42.1</v>
      </c>
      <c r="C829" s="4" t="n">
        <v>56</v>
      </c>
      <c r="D829" s="4" t="n">
        <v>1</v>
      </c>
      <c r="E829" s="4" t="n">
        <v>2</v>
      </c>
      <c r="F829" s="4" t="n">
        <v>1</v>
      </c>
      <c r="G829" s="5" t="n">
        <f aca="false">LOOKUP(B829,'WOE &amp; IV'!$B$5:$B$9,'WOE &amp; IV'!$H$5:$H$9)</f>
        <v>0.218255430312074</v>
      </c>
      <c r="H829" s="5" t="n">
        <f aca="false">LOOKUP(C829,'WOE &amp; IV'!$B$14:$B$18,'WOE &amp; IV'!$H$14:$H$18)</f>
        <v>-0.18579367675035</v>
      </c>
      <c r="I829" s="5" t="n">
        <f aca="false">LOOKUP(D829,'WOE &amp; IV'!$B$23:$B$26,'WOE &amp; IV'!$H$23:$H$26)</f>
        <v>-0.479121632008246</v>
      </c>
      <c r="J829" s="5" t="n">
        <f aca="false">LOOKUP(E829,'WOE &amp; IV'!$B$31:$B$34,'WOE &amp; IV'!$H$31:$H$34)</f>
        <v>-0.0820085521567092</v>
      </c>
      <c r="K829" s="5" t="n">
        <f aca="false">Model!$B$4+Model!$B$5*G829+Model!$B$6*H829+Model!$B$7*I829+Model!$B$8*J829</f>
        <v>-0.470924406902809</v>
      </c>
      <c r="L829" s="6" t="n">
        <f aca="false">IF(F829=1,LN(M829),LN(1-M829))</f>
        <v>-0.956078177759768</v>
      </c>
      <c r="M829" s="6" t="n">
        <f aca="false">1/(1+EXP(-K829))</f>
        <v>0.384397472242435</v>
      </c>
    </row>
    <row r="830" customFormat="false" ht="15" hidden="false" customHeight="false" outlineLevel="0" collapsed="false">
      <c r="A830" s="4" t="n">
        <v>829</v>
      </c>
      <c r="B830" s="4" t="n">
        <v>75.4</v>
      </c>
      <c r="C830" s="4" t="n">
        <v>111</v>
      </c>
      <c r="D830" s="4" t="n">
        <v>0</v>
      </c>
      <c r="E830" s="4" t="n">
        <v>0</v>
      </c>
      <c r="F830" s="4" t="n">
        <v>0</v>
      </c>
      <c r="G830" s="5" t="n">
        <f aca="false">LOOKUP(B830,'WOE &amp; IV'!$B$5:$B$9,'WOE &amp; IV'!$H$5:$H$9)</f>
        <v>-0.907531990639555</v>
      </c>
      <c r="H830" s="5" t="n">
        <f aca="false">LOOKUP(C830,'WOE &amp; IV'!$B$14:$B$18,'WOE &amp; IV'!$H$14:$H$18)</f>
        <v>-0.171825195660813</v>
      </c>
      <c r="I830" s="5" t="n">
        <f aca="false">LOOKUP(D830,'WOE &amp; IV'!$B$23:$B$26,'WOE &amp; IV'!$H$23:$H$26)</f>
        <v>0.552846198833581</v>
      </c>
      <c r="J830" s="5" t="n">
        <f aca="false">LOOKUP(E830,'WOE &amp; IV'!$B$31:$B$34,'WOE &amp; IV'!$H$31:$H$34)</f>
        <v>0.255618819166126</v>
      </c>
      <c r="K830" s="5" t="n">
        <f aca="false">Model!$B$4+Model!$B$5*G830+Model!$B$6*H830+Model!$B$7*I830+Model!$B$8*J830</f>
        <v>-0.860332752502532</v>
      </c>
      <c r="L830" s="6" t="n">
        <f aca="false">IF(F830=1,LN(M830),LN(1-M830))</f>
        <v>-0.352782285615836</v>
      </c>
      <c r="M830" s="6" t="n">
        <f aca="false">1/(1+EXP(-K830))</f>
        <v>0.297269828809644</v>
      </c>
    </row>
    <row r="831" customFormat="false" ht="15" hidden="false" customHeight="false" outlineLevel="0" collapsed="false">
      <c r="A831" s="4" t="n">
        <v>830</v>
      </c>
      <c r="B831" s="4" t="n">
        <v>0</v>
      </c>
      <c r="C831" s="4" t="n">
        <v>83</v>
      </c>
      <c r="D831" s="4" t="n">
        <v>0</v>
      </c>
      <c r="E831" s="4" t="n">
        <v>2</v>
      </c>
      <c r="F831" s="4" t="n">
        <v>0</v>
      </c>
      <c r="G831" s="5" t="n">
        <f aca="false">LOOKUP(B831,'WOE &amp; IV'!$B$5:$B$9,'WOE &amp; IV'!$H$5:$H$9)</f>
        <v>1.45548484153941</v>
      </c>
      <c r="H831" s="5" t="n">
        <f aca="false">LOOKUP(C831,'WOE &amp; IV'!$B$14:$B$18,'WOE &amp; IV'!$H$14:$H$18)</f>
        <v>-0.171825195660813</v>
      </c>
      <c r="I831" s="5" t="n">
        <f aca="false">LOOKUP(D831,'WOE &amp; IV'!$B$23:$B$26,'WOE &amp; IV'!$H$23:$H$26)</f>
        <v>0.552846198833581</v>
      </c>
      <c r="J831" s="5" t="n">
        <f aca="false">LOOKUP(E831,'WOE &amp; IV'!$B$31:$B$34,'WOE &amp; IV'!$H$31:$H$34)</f>
        <v>-0.0820085521567092</v>
      </c>
      <c r="K831" s="5" t="n">
        <f aca="false">Model!$B$4+Model!$B$5*G831+Model!$B$6*H831+Model!$B$7*I831+Model!$B$8*J831</f>
        <v>-3.18027919279234</v>
      </c>
      <c r="L831" s="6" t="n">
        <f aca="false">IF(F831=1,LN(M831),LN(1-M831))</f>
        <v>-0.0407330750405906</v>
      </c>
      <c r="M831" s="6" t="n">
        <f aca="false">1/(1+EXP(-K831))</f>
        <v>0.0399146335042061</v>
      </c>
    </row>
    <row r="832" customFormat="false" ht="15" hidden="false" customHeight="false" outlineLevel="0" collapsed="false">
      <c r="A832" s="4" t="n">
        <v>831</v>
      </c>
      <c r="B832" s="4" t="n">
        <v>54.9</v>
      </c>
      <c r="C832" s="4" t="n">
        <v>13</v>
      </c>
      <c r="D832" s="4" t="n">
        <v>0</v>
      </c>
      <c r="E832" s="4" t="n">
        <v>2</v>
      </c>
      <c r="F832" s="4" t="n">
        <v>0</v>
      </c>
      <c r="G832" s="5" t="n">
        <f aca="false">LOOKUP(B832,'WOE &amp; IV'!$B$5:$B$9,'WOE &amp; IV'!$H$5:$H$9)</f>
        <v>0.218255430312074</v>
      </c>
      <c r="H832" s="5" t="n">
        <f aca="false">LOOKUP(C832,'WOE &amp; IV'!$B$14:$B$18,'WOE &amp; IV'!$H$14:$H$18)</f>
        <v>-0.498509425915863</v>
      </c>
      <c r="I832" s="5" t="n">
        <f aca="false">LOOKUP(D832,'WOE &amp; IV'!$B$23:$B$26,'WOE &amp; IV'!$H$23:$H$26)</f>
        <v>0.552846198833581</v>
      </c>
      <c r="J832" s="5" t="n">
        <f aca="false">LOOKUP(E832,'WOE &amp; IV'!$B$31:$B$34,'WOE &amp; IV'!$H$31:$H$34)</f>
        <v>-0.0820085521567092</v>
      </c>
      <c r="K832" s="5" t="n">
        <f aca="false">Model!$B$4+Model!$B$5*G832+Model!$B$6*H832+Model!$B$7*I832+Model!$B$8*J832</f>
        <v>-1.30349036726116</v>
      </c>
      <c r="L832" s="6" t="n">
        <f aca="false">IF(F832=1,LN(M832),LN(1-M832))</f>
        <v>-0.24026196374863</v>
      </c>
      <c r="M832" s="6" t="n">
        <f aca="false">1/(1+EXP(-K832))</f>
        <v>0.213578179927894</v>
      </c>
    </row>
    <row r="833" customFormat="false" ht="15" hidden="false" customHeight="false" outlineLevel="0" collapsed="false">
      <c r="A833" s="4" t="n">
        <v>832</v>
      </c>
      <c r="B833" s="4" t="n">
        <v>84</v>
      </c>
      <c r="C833" s="4" t="n">
        <v>39</v>
      </c>
      <c r="D833" s="4" t="n">
        <v>2</v>
      </c>
      <c r="E833" s="4" t="n">
        <v>1</v>
      </c>
      <c r="F833" s="4" t="n">
        <v>1</v>
      </c>
      <c r="G833" s="5" t="n">
        <f aca="false">LOOKUP(B833,'WOE &amp; IV'!$B$5:$B$9,'WOE &amp; IV'!$H$5:$H$9)</f>
        <v>-0.907531990639555</v>
      </c>
      <c r="H833" s="5" t="n">
        <f aca="false">LOOKUP(C833,'WOE &amp; IV'!$B$14:$B$18,'WOE &amp; IV'!$H$14:$H$18)</f>
        <v>-0.18579367675035</v>
      </c>
      <c r="I833" s="5" t="n">
        <f aca="false">LOOKUP(D833,'WOE &amp; IV'!$B$23:$B$26,'WOE &amp; IV'!$H$23:$H$26)</f>
        <v>-1.2525653595628</v>
      </c>
      <c r="J833" s="5" t="n">
        <f aca="false">LOOKUP(E833,'WOE &amp; IV'!$B$31:$B$34,'WOE &amp; IV'!$H$31:$H$34)</f>
        <v>-0.102296734208726</v>
      </c>
      <c r="K833" s="5" t="n">
        <f aca="false">Model!$B$4+Model!$B$5*G833+Model!$B$6*H833+Model!$B$7*I833+Model!$B$8*J833</f>
        <v>1.79776853021965</v>
      </c>
      <c r="L833" s="6" t="n">
        <f aca="false">IF(F833=1,LN(M833),LN(1-M833))</f>
        <v>-0.153294450125252</v>
      </c>
      <c r="M833" s="6" t="n">
        <f aca="false">1/(1+EXP(-K833))</f>
        <v>0.857877082603972</v>
      </c>
    </row>
    <row r="834" customFormat="false" ht="15" hidden="false" customHeight="false" outlineLevel="0" collapsed="false">
      <c r="A834" s="4" t="n">
        <v>833</v>
      </c>
      <c r="B834" s="4" t="n">
        <v>16.8</v>
      </c>
      <c r="C834" s="4" t="n">
        <v>74</v>
      </c>
      <c r="D834" s="4" t="n">
        <v>0</v>
      </c>
      <c r="E834" s="4" t="n">
        <v>0</v>
      </c>
      <c r="F834" s="4" t="n">
        <v>0</v>
      </c>
      <c r="G834" s="5" t="n">
        <f aca="false">LOOKUP(B834,'WOE &amp; IV'!$B$5:$B$9,'WOE &amp; IV'!$H$5:$H$9)</f>
        <v>0.721515666459208</v>
      </c>
      <c r="H834" s="5" t="n">
        <f aca="false">LOOKUP(C834,'WOE &amp; IV'!$B$14:$B$18,'WOE &amp; IV'!$H$14:$H$18)</f>
        <v>-0.171825195660813</v>
      </c>
      <c r="I834" s="5" t="n">
        <f aca="false">LOOKUP(D834,'WOE &amp; IV'!$B$23:$B$26,'WOE &amp; IV'!$H$23:$H$26)</f>
        <v>0.552846198833581</v>
      </c>
      <c r="J834" s="5" t="n">
        <f aca="false">LOOKUP(E834,'WOE &amp; IV'!$B$31:$B$34,'WOE &amp; IV'!$H$31:$H$34)</f>
        <v>0.255618819166126</v>
      </c>
      <c r="K834" s="5" t="n">
        <f aca="false">Model!$B$4+Model!$B$5*G834+Model!$B$6*H834+Model!$B$7*I834+Model!$B$8*J834</f>
        <v>-2.73569241535463</v>
      </c>
      <c r="L834" s="6" t="n">
        <f aca="false">IF(F834=1,LN(M834),LN(1-M834))</f>
        <v>-0.0628330886981154</v>
      </c>
      <c r="M834" s="6" t="n">
        <f aca="false">1/(1+EXP(-K834))</f>
        <v>0.0608997929533568</v>
      </c>
    </row>
    <row r="835" customFormat="false" ht="15" hidden="false" customHeight="false" outlineLevel="0" collapsed="false">
      <c r="A835" s="4" t="n">
        <v>834</v>
      </c>
      <c r="B835" s="4" t="n">
        <v>35.5</v>
      </c>
      <c r="C835" s="4" t="n">
        <v>194</v>
      </c>
      <c r="D835" s="4" t="n">
        <v>1</v>
      </c>
      <c r="E835" s="4" t="n">
        <v>4</v>
      </c>
      <c r="F835" s="4" t="n">
        <v>0</v>
      </c>
      <c r="G835" s="5" t="n">
        <f aca="false">LOOKUP(B835,'WOE &amp; IV'!$B$5:$B$9,'WOE &amp; IV'!$H$5:$H$9)</f>
        <v>0.218255430312074</v>
      </c>
      <c r="H835" s="5" t="n">
        <f aca="false">LOOKUP(C835,'WOE &amp; IV'!$B$14:$B$18,'WOE &amp; IV'!$H$14:$H$18)</f>
        <v>0.149360747248786</v>
      </c>
      <c r="I835" s="5" t="n">
        <f aca="false">LOOKUP(D835,'WOE &amp; IV'!$B$23:$B$26,'WOE &amp; IV'!$H$23:$H$26)</f>
        <v>-0.479121632008246</v>
      </c>
      <c r="J835" s="5" t="n">
        <f aca="false">LOOKUP(E835,'WOE &amp; IV'!$B$31:$B$34,'WOE &amp; IV'!$H$31:$H$34)</f>
        <v>-0.28220740641837</v>
      </c>
      <c r="K835" s="5" t="n">
        <f aca="false">Model!$B$4+Model!$B$5*G835+Model!$B$6*H835+Model!$B$7*I835+Model!$B$8*J835</f>
        <v>-0.697750998200535</v>
      </c>
      <c r="L835" s="6" t="n">
        <f aca="false">IF(F835=1,LN(M835),LN(1-M835))</f>
        <v>-0.403932856037117</v>
      </c>
      <c r="M835" s="6" t="n">
        <f aca="false">1/(1+EXP(-K835))</f>
        <v>0.332311048953966</v>
      </c>
    </row>
    <row r="836" customFormat="false" ht="15" hidden="false" customHeight="false" outlineLevel="0" collapsed="false">
      <c r="A836" s="4" t="n">
        <v>835</v>
      </c>
      <c r="B836" s="4" t="n">
        <v>26.2</v>
      </c>
      <c r="C836" s="4" t="n">
        <v>112</v>
      </c>
      <c r="D836" s="4" t="n">
        <v>0</v>
      </c>
      <c r="E836" s="4" t="n">
        <v>0</v>
      </c>
      <c r="F836" s="4" t="n">
        <v>0</v>
      </c>
      <c r="G836" s="5" t="n">
        <f aca="false">LOOKUP(B836,'WOE &amp; IV'!$B$5:$B$9,'WOE &amp; IV'!$H$5:$H$9)</f>
        <v>0.721515666459208</v>
      </c>
      <c r="H836" s="5" t="n">
        <f aca="false">LOOKUP(C836,'WOE &amp; IV'!$B$14:$B$18,'WOE &amp; IV'!$H$14:$H$18)</f>
        <v>-0.171825195660813</v>
      </c>
      <c r="I836" s="5" t="n">
        <f aca="false">LOOKUP(D836,'WOE &amp; IV'!$B$23:$B$26,'WOE &amp; IV'!$H$23:$H$26)</f>
        <v>0.552846198833581</v>
      </c>
      <c r="J836" s="5" t="n">
        <f aca="false">LOOKUP(E836,'WOE &amp; IV'!$B$31:$B$34,'WOE &amp; IV'!$H$31:$H$34)</f>
        <v>0.255618819166126</v>
      </c>
      <c r="K836" s="5" t="n">
        <f aca="false">Model!$B$4+Model!$B$5*G836+Model!$B$6*H836+Model!$B$7*I836+Model!$B$8*J836</f>
        <v>-2.73569241535463</v>
      </c>
      <c r="L836" s="6" t="n">
        <f aca="false">IF(F836=1,LN(M836),LN(1-M836))</f>
        <v>-0.0628330886981154</v>
      </c>
      <c r="M836" s="6" t="n">
        <f aca="false">1/(1+EXP(-K836))</f>
        <v>0.0608997929533568</v>
      </c>
    </row>
    <row r="837" customFormat="false" ht="15" hidden="false" customHeight="false" outlineLevel="0" collapsed="false">
      <c r="A837" s="4" t="n">
        <v>836</v>
      </c>
      <c r="B837" s="4" t="n">
        <v>22.6</v>
      </c>
      <c r="C837" s="4" t="n">
        <v>47</v>
      </c>
      <c r="D837" s="4" t="n">
        <v>1</v>
      </c>
      <c r="E837" s="4" t="n">
        <v>3</v>
      </c>
      <c r="F837" s="4" t="n">
        <v>0</v>
      </c>
      <c r="G837" s="5" t="n">
        <f aca="false">LOOKUP(B837,'WOE &amp; IV'!$B$5:$B$9,'WOE &amp; IV'!$H$5:$H$9)</f>
        <v>0.721515666459208</v>
      </c>
      <c r="H837" s="5" t="n">
        <f aca="false">LOOKUP(C837,'WOE &amp; IV'!$B$14:$B$18,'WOE &amp; IV'!$H$14:$H$18)</f>
        <v>-0.18579367675035</v>
      </c>
      <c r="I837" s="5" t="n">
        <f aca="false">LOOKUP(D837,'WOE &amp; IV'!$B$23:$B$26,'WOE &amp; IV'!$H$23:$H$26)</f>
        <v>-0.479121632008246</v>
      </c>
      <c r="J837" s="5" t="n">
        <f aca="false">LOOKUP(E837,'WOE &amp; IV'!$B$31:$B$34,'WOE &amp; IV'!$H$31:$H$34)</f>
        <v>-0.0820085521567092</v>
      </c>
      <c r="K837" s="5" t="n">
        <f aca="false">Model!$B$4+Model!$B$5*G837+Model!$B$6*H837+Model!$B$7*I837+Model!$B$8*J837</f>
        <v>-1.05027759075539</v>
      </c>
      <c r="L837" s="6" t="n">
        <f aca="false">IF(F837=1,LN(M837),LN(1-M837))</f>
        <v>-0.299986528524255</v>
      </c>
      <c r="M837" s="6" t="n">
        <f aca="false">1/(1+EXP(-K837))</f>
        <v>0.259171799336368</v>
      </c>
    </row>
    <row r="838" customFormat="false" ht="15" hidden="false" customHeight="false" outlineLevel="0" collapsed="false">
      <c r="A838" s="4" t="n">
        <v>837</v>
      </c>
      <c r="B838" s="4" t="n">
        <v>36.8</v>
      </c>
      <c r="C838" s="4" t="n">
        <v>36</v>
      </c>
      <c r="D838" s="4" t="n">
        <v>0</v>
      </c>
      <c r="E838" s="4" t="n">
        <v>4</v>
      </c>
      <c r="F838" s="4" t="n">
        <v>0</v>
      </c>
      <c r="G838" s="5" t="n">
        <f aca="false">LOOKUP(B838,'WOE &amp; IV'!$B$5:$B$9,'WOE &amp; IV'!$H$5:$H$9)</f>
        <v>0.218255430312074</v>
      </c>
      <c r="H838" s="5" t="n">
        <f aca="false">LOOKUP(C838,'WOE &amp; IV'!$B$14:$B$18,'WOE &amp; IV'!$H$14:$H$18)</f>
        <v>-0.18579367675035</v>
      </c>
      <c r="I838" s="5" t="n">
        <f aca="false">LOOKUP(D838,'WOE &amp; IV'!$B$23:$B$26,'WOE &amp; IV'!$H$23:$H$26)</f>
        <v>0.552846198833581</v>
      </c>
      <c r="J838" s="5" t="n">
        <f aca="false">LOOKUP(E838,'WOE &amp; IV'!$B$31:$B$34,'WOE &amp; IV'!$H$31:$H$34)</f>
        <v>-0.28220740641837</v>
      </c>
      <c r="K838" s="5" t="n">
        <f aca="false">Model!$B$4+Model!$B$5*G838+Model!$B$6*H838+Model!$B$7*I838+Model!$B$8*J838</f>
        <v>-1.49923715004683</v>
      </c>
      <c r="L838" s="6" t="n">
        <f aca="false">IF(F838=1,LN(M838),LN(1-M838))</f>
        <v>-0.201552484689201</v>
      </c>
      <c r="M838" s="6" t="n">
        <f aca="false">1/(1+EXP(-K838))</f>
        <v>0.182539327735145</v>
      </c>
    </row>
    <row r="839" customFormat="false" ht="15" hidden="false" customHeight="false" outlineLevel="0" collapsed="false">
      <c r="A839" s="4" t="n">
        <v>838</v>
      </c>
      <c r="B839" s="4" t="n">
        <v>80.7</v>
      </c>
      <c r="C839" s="4" t="n">
        <v>223</v>
      </c>
      <c r="D839" s="4" t="n">
        <v>0</v>
      </c>
      <c r="E839" s="4" t="n">
        <v>0</v>
      </c>
      <c r="F839" s="4" t="n">
        <v>0</v>
      </c>
      <c r="G839" s="5" t="n">
        <f aca="false">LOOKUP(B839,'WOE &amp; IV'!$B$5:$B$9,'WOE &amp; IV'!$H$5:$H$9)</f>
        <v>-0.907531990639555</v>
      </c>
      <c r="H839" s="5" t="n">
        <f aca="false">LOOKUP(C839,'WOE &amp; IV'!$B$14:$B$18,'WOE &amp; IV'!$H$14:$H$18)</f>
        <v>0.149360747248786</v>
      </c>
      <c r="I839" s="5" t="n">
        <f aca="false">LOOKUP(D839,'WOE &amp; IV'!$B$23:$B$26,'WOE &amp; IV'!$H$23:$H$26)</f>
        <v>0.552846198833581</v>
      </c>
      <c r="J839" s="5" t="n">
        <f aca="false">LOOKUP(E839,'WOE &amp; IV'!$B$31:$B$34,'WOE &amp; IV'!$H$31:$H$34)</f>
        <v>0.255618819166126</v>
      </c>
      <c r="K839" s="5" t="n">
        <f aca="false">Model!$B$4+Model!$B$5*G839+Model!$B$6*H839+Model!$B$7*I839+Model!$B$8*J839</f>
        <v>-1.30520740202662</v>
      </c>
      <c r="L839" s="6" t="n">
        <f aca="false">IF(F839=1,LN(M839),LN(1-M839))</f>
        <v>-0.239895490101658</v>
      </c>
      <c r="M839" s="6" t="n">
        <f aca="false">1/(1+EXP(-K839))</f>
        <v>0.213289924239604</v>
      </c>
    </row>
    <row r="840" customFormat="false" ht="15" hidden="false" customHeight="false" outlineLevel="0" collapsed="false">
      <c r="A840" s="4" t="n">
        <v>839</v>
      </c>
      <c r="B840" s="4" t="n">
        <v>90.9</v>
      </c>
      <c r="C840" s="4" t="n">
        <v>87</v>
      </c>
      <c r="D840" s="4" t="n">
        <v>0</v>
      </c>
      <c r="E840" s="4" t="n">
        <v>1</v>
      </c>
      <c r="F840" s="4" t="n">
        <v>1</v>
      </c>
      <c r="G840" s="5" t="n">
        <f aca="false">LOOKUP(B840,'WOE &amp; IV'!$B$5:$B$9,'WOE &amp; IV'!$H$5:$H$9)</f>
        <v>-1.34136085834593</v>
      </c>
      <c r="H840" s="5" t="n">
        <f aca="false">LOOKUP(C840,'WOE &amp; IV'!$B$14:$B$18,'WOE &amp; IV'!$H$14:$H$18)</f>
        <v>-0.171825195660813</v>
      </c>
      <c r="I840" s="5" t="n">
        <f aca="false">LOOKUP(D840,'WOE &amp; IV'!$B$23:$B$26,'WOE &amp; IV'!$H$23:$H$26)</f>
        <v>0.552846198833581</v>
      </c>
      <c r="J840" s="5" t="n">
        <f aca="false">LOOKUP(E840,'WOE &amp; IV'!$B$31:$B$34,'WOE &amp; IV'!$H$31:$H$34)</f>
        <v>-0.102296734208726</v>
      </c>
      <c r="K840" s="5" t="n">
        <f aca="false">Model!$B$4+Model!$B$5*G840+Model!$B$6*H840+Model!$B$7*I840+Model!$B$8*J840</f>
        <v>0.0635073031929507</v>
      </c>
      <c r="L840" s="6" t="n">
        <f aca="false">IF(F840=1,LN(M840),LN(1-M840))</f>
        <v>-0.661897591459633</v>
      </c>
      <c r="M840" s="6" t="n">
        <f aca="false">1/(1+EXP(-K840))</f>
        <v>0.515871491778073</v>
      </c>
    </row>
    <row r="841" customFormat="false" ht="15" hidden="false" customHeight="false" outlineLevel="0" collapsed="false">
      <c r="A841" s="4" t="n">
        <v>840</v>
      </c>
      <c r="B841" s="4" t="n">
        <v>36.6</v>
      </c>
      <c r="C841" s="4" t="n">
        <v>3</v>
      </c>
      <c r="D841" s="4" t="n">
        <v>1</v>
      </c>
      <c r="E841" s="4" t="n">
        <v>2</v>
      </c>
      <c r="F841" s="4" t="n">
        <v>0</v>
      </c>
      <c r="G841" s="5" t="n">
        <f aca="false">LOOKUP(B841,'WOE &amp; IV'!$B$5:$B$9,'WOE &amp; IV'!$H$5:$H$9)</f>
        <v>0.218255430312074</v>
      </c>
      <c r="H841" s="5" t="n">
        <f aca="false">LOOKUP(C841,'WOE &amp; IV'!$B$14:$B$18,'WOE &amp; IV'!$H$14:$H$18)</f>
        <v>-0.498509425915863</v>
      </c>
      <c r="I841" s="5" t="n">
        <f aca="false">LOOKUP(D841,'WOE &amp; IV'!$B$23:$B$26,'WOE &amp; IV'!$H$23:$H$26)</f>
        <v>-0.479121632008246</v>
      </c>
      <c r="J841" s="5" t="n">
        <f aca="false">LOOKUP(E841,'WOE &amp; IV'!$B$31:$B$34,'WOE &amp; IV'!$H$31:$H$34)</f>
        <v>-0.0820085521567092</v>
      </c>
      <c r="K841" s="5" t="n">
        <f aca="false">Model!$B$4+Model!$B$5*G841+Model!$B$6*H841+Model!$B$7*I841+Model!$B$8*J841</f>
        <v>-0.0377818227336575</v>
      </c>
      <c r="L841" s="6" t="n">
        <f aca="false">IF(F841=1,LN(M841),LN(1-M841))</f>
        <v>-0.674434691847451</v>
      </c>
      <c r="M841" s="6" t="n">
        <f aca="false">1/(1+EXP(-K841))</f>
        <v>0.490555667745225</v>
      </c>
    </row>
    <row r="842" customFormat="false" ht="15" hidden="false" customHeight="false" outlineLevel="0" collapsed="false">
      <c r="A842" s="4" t="n">
        <v>841</v>
      </c>
      <c r="B842" s="4" t="n">
        <v>92.6</v>
      </c>
      <c r="C842" s="4" t="n">
        <v>91</v>
      </c>
      <c r="D842" s="4" t="n">
        <v>0</v>
      </c>
      <c r="E842" s="4" t="n">
        <v>1</v>
      </c>
      <c r="F842" s="4" t="n">
        <v>1</v>
      </c>
      <c r="G842" s="5" t="n">
        <f aca="false">LOOKUP(B842,'WOE &amp; IV'!$B$5:$B$9,'WOE &amp; IV'!$H$5:$H$9)</f>
        <v>-1.34136085834593</v>
      </c>
      <c r="H842" s="5" t="n">
        <f aca="false">LOOKUP(C842,'WOE &amp; IV'!$B$14:$B$18,'WOE &amp; IV'!$H$14:$H$18)</f>
        <v>-0.171825195660813</v>
      </c>
      <c r="I842" s="5" t="n">
        <f aca="false">LOOKUP(D842,'WOE &amp; IV'!$B$23:$B$26,'WOE &amp; IV'!$H$23:$H$26)</f>
        <v>0.552846198833581</v>
      </c>
      <c r="J842" s="5" t="n">
        <f aca="false">LOOKUP(E842,'WOE &amp; IV'!$B$31:$B$34,'WOE &amp; IV'!$H$31:$H$34)</f>
        <v>-0.102296734208726</v>
      </c>
      <c r="K842" s="5" t="n">
        <f aca="false">Model!$B$4+Model!$B$5*G842+Model!$B$6*H842+Model!$B$7*I842+Model!$B$8*J842</f>
        <v>0.0635073031929507</v>
      </c>
      <c r="L842" s="6" t="n">
        <f aca="false">IF(F842=1,LN(M842),LN(1-M842))</f>
        <v>-0.661897591459633</v>
      </c>
      <c r="M842" s="6" t="n">
        <f aca="false">1/(1+EXP(-K842))</f>
        <v>0.515871491778073</v>
      </c>
    </row>
    <row r="843" customFormat="false" ht="15" hidden="false" customHeight="false" outlineLevel="0" collapsed="false">
      <c r="A843" s="4" t="n">
        <v>842</v>
      </c>
      <c r="B843" s="4" t="n">
        <v>45.9</v>
      </c>
      <c r="C843" s="4" t="n">
        <v>165</v>
      </c>
      <c r="D843" s="4" t="n">
        <v>0</v>
      </c>
      <c r="E843" s="4" t="n">
        <v>1</v>
      </c>
      <c r="F843" s="4" t="n">
        <v>1</v>
      </c>
      <c r="G843" s="5" t="n">
        <f aca="false">LOOKUP(B843,'WOE &amp; IV'!$B$5:$B$9,'WOE &amp; IV'!$H$5:$H$9)</f>
        <v>0.218255430312074</v>
      </c>
      <c r="H843" s="5" t="n">
        <f aca="false">LOOKUP(C843,'WOE &amp; IV'!$B$14:$B$18,'WOE &amp; IV'!$H$14:$H$18)</f>
        <v>0.149360747248786</v>
      </c>
      <c r="I843" s="5" t="n">
        <f aca="false">LOOKUP(D843,'WOE &amp; IV'!$B$23:$B$26,'WOE &amp; IV'!$H$23:$H$26)</f>
        <v>0.552846198833581</v>
      </c>
      <c r="J843" s="5" t="n">
        <f aca="false">LOOKUP(E843,'WOE &amp; IV'!$B$31:$B$34,'WOE &amp; IV'!$H$31:$H$34)</f>
        <v>-0.102296734208726</v>
      </c>
      <c r="K843" s="5" t="n">
        <f aca="false">Model!$B$4+Model!$B$5*G843+Model!$B$6*H843+Model!$B$7*I843+Model!$B$8*J843</f>
        <v>-2.17679761783423</v>
      </c>
      <c r="L843" s="6" t="n">
        <f aca="false">IF(F843=1,LN(M843),LN(1-M843))</f>
        <v>-2.28421970875317</v>
      </c>
      <c r="M843" s="6" t="n">
        <f aca="false">1/(1+EXP(-K843))</f>
        <v>0.101853506506954</v>
      </c>
    </row>
    <row r="844" customFormat="false" ht="15" hidden="false" customHeight="false" outlineLevel="0" collapsed="false">
      <c r="A844" s="4" t="n">
        <v>843</v>
      </c>
      <c r="B844" s="4" t="n">
        <v>88.8</v>
      </c>
      <c r="C844" s="4" t="n">
        <v>35</v>
      </c>
      <c r="D844" s="4" t="n">
        <v>0</v>
      </c>
      <c r="E844" s="4" t="n">
        <v>2</v>
      </c>
      <c r="F844" s="4" t="n">
        <v>1</v>
      </c>
      <c r="G844" s="5" t="n">
        <f aca="false">LOOKUP(B844,'WOE &amp; IV'!$B$5:$B$9,'WOE &amp; IV'!$H$5:$H$9)</f>
        <v>-0.907531990639555</v>
      </c>
      <c r="H844" s="5" t="n">
        <f aca="false">LOOKUP(C844,'WOE &amp; IV'!$B$14:$B$18,'WOE &amp; IV'!$H$14:$H$18)</f>
        <v>-0.18579367675035</v>
      </c>
      <c r="I844" s="5" t="n">
        <f aca="false">LOOKUP(D844,'WOE &amp; IV'!$B$23:$B$26,'WOE &amp; IV'!$H$23:$H$26)</f>
        <v>0.552846198833581</v>
      </c>
      <c r="J844" s="5" t="n">
        <f aca="false">LOOKUP(E844,'WOE &amp; IV'!$B$31:$B$34,'WOE &amp; IV'!$H$31:$H$34)</f>
        <v>-0.0820085521567092</v>
      </c>
      <c r="K844" s="5" t="n">
        <f aca="false">Model!$B$4+Model!$B$5*G844+Model!$B$6*H844+Model!$B$7*I844+Model!$B$8*J844</f>
        <v>-0.440626472430796</v>
      </c>
      <c r="L844" s="6" t="n">
        <f aca="false">IF(F844=1,LN(M844),LN(1-M844))</f>
        <v>-0.937535554602139</v>
      </c>
      <c r="M844" s="6" t="n">
        <f aca="false">1/(1+EXP(-K844))</f>
        <v>0.391591703542064</v>
      </c>
    </row>
    <row r="845" customFormat="false" ht="15" hidden="false" customHeight="false" outlineLevel="0" collapsed="false">
      <c r="A845" s="4" t="n">
        <v>844</v>
      </c>
      <c r="B845" s="4" t="n">
        <v>42.7</v>
      </c>
      <c r="C845" s="4" t="n">
        <v>105</v>
      </c>
      <c r="D845" s="4" t="n">
        <v>2</v>
      </c>
      <c r="E845" s="4" t="n">
        <v>0</v>
      </c>
      <c r="F845" s="4" t="n">
        <v>0</v>
      </c>
      <c r="G845" s="5" t="n">
        <f aca="false">LOOKUP(B845,'WOE &amp; IV'!$B$5:$B$9,'WOE &amp; IV'!$H$5:$H$9)</f>
        <v>0.218255430312074</v>
      </c>
      <c r="H845" s="5" t="n">
        <f aca="false">LOOKUP(C845,'WOE &amp; IV'!$B$14:$B$18,'WOE &amp; IV'!$H$14:$H$18)</f>
        <v>-0.171825195660813</v>
      </c>
      <c r="I845" s="5" t="n">
        <f aca="false">LOOKUP(D845,'WOE &amp; IV'!$B$23:$B$26,'WOE &amp; IV'!$H$23:$H$26)</f>
        <v>-1.2525653595628</v>
      </c>
      <c r="J845" s="5" t="n">
        <f aca="false">LOOKUP(E845,'WOE &amp; IV'!$B$31:$B$34,'WOE &amp; IV'!$H$31:$H$34)</f>
        <v>0.255618819166126</v>
      </c>
      <c r="K845" s="5" t="n">
        <f aca="false">Model!$B$4+Model!$B$5*G845+Model!$B$6*H845+Model!$B$7*I845+Model!$B$8*J845</f>
        <v>0.0579980448711167</v>
      </c>
      <c r="L845" s="6" t="n">
        <f aca="false">IF(F845=1,LN(M845),LN(1-M845))</f>
        <v>-0.722566615727689</v>
      </c>
      <c r="M845" s="6" t="n">
        <f aca="false">1/(1+EXP(-K845))</f>
        <v>0.514495448162212</v>
      </c>
    </row>
    <row r="846" customFormat="false" ht="15" hidden="false" customHeight="false" outlineLevel="0" collapsed="false">
      <c r="A846" s="4" t="n">
        <v>845</v>
      </c>
      <c r="B846" s="4" t="n">
        <v>48.3</v>
      </c>
      <c r="C846" s="4" t="n">
        <v>113</v>
      </c>
      <c r="D846" s="4" t="n">
        <v>1</v>
      </c>
      <c r="E846" s="4" t="n">
        <v>3</v>
      </c>
      <c r="F846" s="4" t="n">
        <v>0</v>
      </c>
      <c r="G846" s="5" t="n">
        <f aca="false">LOOKUP(B846,'WOE &amp; IV'!$B$5:$B$9,'WOE &amp; IV'!$H$5:$H$9)</f>
        <v>0.218255430312074</v>
      </c>
      <c r="H846" s="5" t="n">
        <f aca="false">LOOKUP(C846,'WOE &amp; IV'!$B$14:$B$18,'WOE &amp; IV'!$H$14:$H$18)</f>
        <v>-0.171825195660813</v>
      </c>
      <c r="I846" s="5" t="n">
        <f aca="false">LOOKUP(D846,'WOE &amp; IV'!$B$23:$B$26,'WOE &amp; IV'!$H$23:$H$26)</f>
        <v>-0.479121632008246</v>
      </c>
      <c r="J846" s="5" t="n">
        <f aca="false">LOOKUP(E846,'WOE &amp; IV'!$B$31:$B$34,'WOE &amp; IV'!$H$31:$H$34)</f>
        <v>-0.0820085521567092</v>
      </c>
      <c r="K846" s="5" t="n">
        <f aca="false">Model!$B$4+Model!$B$5*G846+Model!$B$6*H846+Model!$B$7*I846+Model!$B$8*J846</f>
        <v>-0.490272150059927</v>
      </c>
      <c r="L846" s="6" t="n">
        <f aca="false">IF(F846=1,LN(M846),LN(1-M846))</f>
        <v>-0.477760771272856</v>
      </c>
      <c r="M846" s="6" t="n">
        <f aca="false">1/(1+EXP(-K846))</f>
        <v>0.379829458153552</v>
      </c>
    </row>
    <row r="847" customFormat="false" ht="15" hidden="false" customHeight="false" outlineLevel="0" collapsed="false">
      <c r="A847" s="4" t="n">
        <v>846</v>
      </c>
      <c r="B847" s="4" t="n">
        <v>54.1</v>
      </c>
      <c r="C847" s="4" t="n">
        <v>37</v>
      </c>
      <c r="D847" s="4" t="n">
        <v>1</v>
      </c>
      <c r="E847" s="4" t="n">
        <v>2</v>
      </c>
      <c r="F847" s="4" t="n">
        <v>1</v>
      </c>
      <c r="G847" s="5" t="n">
        <f aca="false">LOOKUP(B847,'WOE &amp; IV'!$B$5:$B$9,'WOE &amp; IV'!$H$5:$H$9)</f>
        <v>0.218255430312074</v>
      </c>
      <c r="H847" s="5" t="n">
        <f aca="false">LOOKUP(C847,'WOE &amp; IV'!$B$14:$B$18,'WOE &amp; IV'!$H$14:$H$18)</f>
        <v>-0.18579367675035</v>
      </c>
      <c r="I847" s="5" t="n">
        <f aca="false">LOOKUP(D847,'WOE &amp; IV'!$B$23:$B$26,'WOE &amp; IV'!$H$23:$H$26)</f>
        <v>-0.479121632008246</v>
      </c>
      <c r="J847" s="5" t="n">
        <f aca="false">LOOKUP(E847,'WOE &amp; IV'!$B$31:$B$34,'WOE &amp; IV'!$H$31:$H$34)</f>
        <v>-0.0820085521567092</v>
      </c>
      <c r="K847" s="5" t="n">
        <f aca="false">Model!$B$4+Model!$B$5*G847+Model!$B$6*H847+Model!$B$7*I847+Model!$B$8*J847</f>
        <v>-0.470924406902809</v>
      </c>
      <c r="L847" s="6" t="n">
        <f aca="false">IF(F847=1,LN(M847),LN(1-M847))</f>
        <v>-0.956078177759768</v>
      </c>
      <c r="M847" s="6" t="n">
        <f aca="false">1/(1+EXP(-K847))</f>
        <v>0.384397472242435</v>
      </c>
    </row>
    <row r="848" customFormat="false" ht="15" hidden="false" customHeight="false" outlineLevel="0" collapsed="false">
      <c r="A848" s="4" t="n">
        <v>847</v>
      </c>
      <c r="B848" s="4" t="n">
        <v>100</v>
      </c>
      <c r="C848" s="4" t="n">
        <v>237</v>
      </c>
      <c r="D848" s="4" t="n">
        <v>0</v>
      </c>
      <c r="E848" s="4" t="n">
        <v>0</v>
      </c>
      <c r="F848" s="4" t="n">
        <v>1</v>
      </c>
      <c r="G848" s="5" t="n">
        <f aca="false">LOOKUP(B848,'WOE &amp; IV'!$B$5:$B$9,'WOE &amp; IV'!$H$5:$H$9)</f>
        <v>-1.34136085834593</v>
      </c>
      <c r="H848" s="5" t="n">
        <f aca="false">LOOKUP(C848,'WOE &amp; IV'!$B$14:$B$18,'WOE &amp; IV'!$H$14:$H$18)</f>
        <v>0.149360747248786</v>
      </c>
      <c r="I848" s="5" t="n">
        <f aca="false">LOOKUP(D848,'WOE &amp; IV'!$B$23:$B$26,'WOE &amp; IV'!$H$23:$H$26)</f>
        <v>0.552846198833581</v>
      </c>
      <c r="J848" s="5" t="n">
        <f aca="false">LOOKUP(E848,'WOE &amp; IV'!$B$31:$B$34,'WOE &amp; IV'!$H$31:$H$34)</f>
        <v>0.255618819166126</v>
      </c>
      <c r="K848" s="5" t="n">
        <f aca="false">Model!$B$4+Model!$B$5*G848+Model!$B$6*H848+Model!$B$7*I848+Model!$B$8*J848</f>
        <v>-0.805783609523036</v>
      </c>
      <c r="L848" s="6" t="n">
        <f aca="false">IF(F848=1,LN(M848),LN(1-M848))</f>
        <v>-1.17509478395861</v>
      </c>
      <c r="M848" s="6" t="n">
        <f aca="false">1/(1+EXP(-K848))</f>
        <v>0.308789709989803</v>
      </c>
    </row>
    <row r="849" customFormat="false" ht="15" hidden="false" customHeight="false" outlineLevel="0" collapsed="false">
      <c r="A849" s="4" t="n">
        <v>848</v>
      </c>
      <c r="B849" s="4" t="n">
        <v>66.3</v>
      </c>
      <c r="C849" s="4" t="n">
        <v>115</v>
      </c>
      <c r="D849" s="4" t="n">
        <v>1</v>
      </c>
      <c r="E849" s="4" t="n">
        <v>0</v>
      </c>
      <c r="F849" s="4" t="n">
        <v>0</v>
      </c>
      <c r="G849" s="5" t="n">
        <f aca="false">LOOKUP(B849,'WOE &amp; IV'!$B$5:$B$9,'WOE &amp; IV'!$H$5:$H$9)</f>
        <v>-0.907531990639555</v>
      </c>
      <c r="H849" s="5" t="n">
        <f aca="false">LOOKUP(C849,'WOE &amp; IV'!$B$14:$B$18,'WOE &amp; IV'!$H$14:$H$18)</f>
        <v>-0.171825195660813</v>
      </c>
      <c r="I849" s="5" t="n">
        <f aca="false">LOOKUP(D849,'WOE &amp; IV'!$B$23:$B$26,'WOE &amp; IV'!$H$23:$H$26)</f>
        <v>-0.479121632008246</v>
      </c>
      <c r="J849" s="5" t="n">
        <f aca="false">LOOKUP(E849,'WOE &amp; IV'!$B$31:$B$34,'WOE &amp; IV'!$H$31:$H$34)</f>
        <v>0.255618819166126</v>
      </c>
      <c r="K849" s="5" t="n">
        <f aca="false">Model!$B$4+Model!$B$5*G849+Model!$B$6*H849+Model!$B$7*I849+Model!$B$8*J849</f>
        <v>0.405375792024969</v>
      </c>
      <c r="L849" s="6" t="n">
        <f aca="false">IF(F849=1,LN(M849),LN(1-M849))</f>
        <v>-0.916237143181527</v>
      </c>
      <c r="M849" s="6" t="n">
        <f aca="false">1/(1+EXP(-K849))</f>
        <v>0.599978563948589</v>
      </c>
    </row>
    <row r="850" customFormat="false" ht="15" hidden="false" customHeight="false" outlineLevel="0" collapsed="false">
      <c r="A850" s="4" t="n">
        <v>849</v>
      </c>
      <c r="B850" s="4" t="n">
        <v>27.3</v>
      </c>
      <c r="C850" s="4" t="n">
        <v>74</v>
      </c>
      <c r="D850" s="4" t="n">
        <v>2</v>
      </c>
      <c r="E850" s="4" t="n">
        <v>1</v>
      </c>
      <c r="F850" s="4" t="n">
        <v>0</v>
      </c>
      <c r="G850" s="5" t="n">
        <f aca="false">LOOKUP(B850,'WOE &amp; IV'!$B$5:$B$9,'WOE &amp; IV'!$H$5:$H$9)</f>
        <v>0.721515666459208</v>
      </c>
      <c r="H850" s="5" t="n">
        <f aca="false">LOOKUP(C850,'WOE &amp; IV'!$B$14:$B$18,'WOE &amp; IV'!$H$14:$H$18)</f>
        <v>-0.171825195660813</v>
      </c>
      <c r="I850" s="5" t="n">
        <f aca="false">LOOKUP(D850,'WOE &amp; IV'!$B$23:$B$26,'WOE &amp; IV'!$H$23:$H$26)</f>
        <v>-1.2525653595628</v>
      </c>
      <c r="J850" s="5" t="n">
        <f aca="false">LOOKUP(E850,'WOE &amp; IV'!$B$31:$B$34,'WOE &amp; IV'!$H$31:$H$34)</f>
        <v>-0.102296734208726</v>
      </c>
      <c r="K850" s="5" t="n">
        <f aca="false">Model!$B$4+Model!$B$5*G850+Model!$B$6*H850+Model!$B$7*I850+Model!$B$8*J850</f>
        <v>-0.0969388757895645</v>
      </c>
      <c r="L850" s="6" t="n">
        <f aca="false">IF(F850=1,LN(M850),LN(1-M850))</f>
        <v>-0.645851926229124</v>
      </c>
      <c r="M850" s="6" t="n">
        <f aca="false">1/(1+EXP(-K850))</f>
        <v>0.475784241334179</v>
      </c>
    </row>
    <row r="851" customFormat="false" ht="15" hidden="false" customHeight="false" outlineLevel="0" collapsed="false">
      <c r="A851" s="4" t="n">
        <v>850</v>
      </c>
      <c r="B851" s="4" t="n">
        <v>69.2</v>
      </c>
      <c r="C851" s="4" t="n">
        <v>87</v>
      </c>
      <c r="D851" s="4" t="n">
        <v>0</v>
      </c>
      <c r="E851" s="4" t="n">
        <v>2</v>
      </c>
      <c r="F851" s="4" t="n">
        <v>1</v>
      </c>
      <c r="G851" s="5" t="n">
        <f aca="false">LOOKUP(B851,'WOE &amp; IV'!$B$5:$B$9,'WOE &amp; IV'!$H$5:$H$9)</f>
        <v>-0.907531990639555</v>
      </c>
      <c r="H851" s="5" t="n">
        <f aca="false">LOOKUP(C851,'WOE &amp; IV'!$B$14:$B$18,'WOE &amp; IV'!$H$14:$H$18)</f>
        <v>-0.171825195660813</v>
      </c>
      <c r="I851" s="5" t="n">
        <f aca="false">LOOKUP(D851,'WOE &amp; IV'!$B$23:$B$26,'WOE &amp; IV'!$H$23:$H$26)</f>
        <v>0.552846198833581</v>
      </c>
      <c r="J851" s="5" t="n">
        <f aca="false">LOOKUP(E851,'WOE &amp; IV'!$B$31:$B$34,'WOE &amp; IV'!$H$31:$H$34)</f>
        <v>-0.0820085521567092</v>
      </c>
      <c r="K851" s="5" t="n">
        <f aca="false">Model!$B$4+Model!$B$5*G851+Model!$B$6*H851+Model!$B$7*I851+Model!$B$8*J851</f>
        <v>-0.459974215587913</v>
      </c>
      <c r="L851" s="6" t="n">
        <f aca="false">IF(F851=1,LN(M851),LN(1-M851))</f>
        <v>-0.949351411343004</v>
      </c>
      <c r="M851" s="6" t="n">
        <f aca="false">1/(1+EXP(-K851))</f>
        <v>0.386991940657739</v>
      </c>
    </row>
    <row r="852" customFormat="false" ht="15" hidden="false" customHeight="false" outlineLevel="0" collapsed="false">
      <c r="A852" s="4" t="n">
        <v>851</v>
      </c>
      <c r="B852" s="4" t="n">
        <v>36</v>
      </c>
      <c r="C852" s="4" t="n">
        <v>31</v>
      </c>
      <c r="D852" s="4" t="n">
        <v>0</v>
      </c>
      <c r="E852" s="4" t="n">
        <v>2</v>
      </c>
      <c r="F852" s="4" t="n">
        <v>0</v>
      </c>
      <c r="G852" s="5" t="n">
        <f aca="false">LOOKUP(B852,'WOE &amp; IV'!$B$5:$B$9,'WOE &amp; IV'!$H$5:$H$9)</f>
        <v>0.218255430312074</v>
      </c>
      <c r="H852" s="5" t="n">
        <f aca="false">LOOKUP(C852,'WOE &amp; IV'!$B$14:$B$18,'WOE &amp; IV'!$H$14:$H$18)</f>
        <v>-0.18579367675035</v>
      </c>
      <c r="I852" s="5" t="n">
        <f aca="false">LOOKUP(D852,'WOE &amp; IV'!$B$23:$B$26,'WOE &amp; IV'!$H$23:$H$26)</f>
        <v>0.552846198833581</v>
      </c>
      <c r="J852" s="5" t="n">
        <f aca="false">LOOKUP(E852,'WOE &amp; IV'!$B$31:$B$34,'WOE &amp; IV'!$H$31:$H$34)</f>
        <v>-0.0820085521567092</v>
      </c>
      <c r="K852" s="5" t="n">
        <f aca="false">Model!$B$4+Model!$B$5*G852+Model!$B$6*H852+Model!$B$7*I852+Model!$B$8*J852</f>
        <v>-1.73663295143031</v>
      </c>
      <c r="L852" s="6" t="n">
        <f aca="false">IF(F852=1,LN(M852),LN(1-M852))</f>
        <v>-0.162214408165028</v>
      </c>
      <c r="M852" s="6" t="n">
        <f aca="false">1/(1+EXP(-K852))</f>
        <v>0.149741117451537</v>
      </c>
    </row>
    <row r="853" customFormat="false" ht="15" hidden="false" customHeight="false" outlineLevel="0" collapsed="false">
      <c r="A853" s="4" t="n">
        <v>852</v>
      </c>
      <c r="B853" s="4" t="n">
        <v>32.8</v>
      </c>
      <c r="C853" s="4" t="n">
        <v>29</v>
      </c>
      <c r="D853" s="4" t="n">
        <v>1</v>
      </c>
      <c r="E853" s="4" t="n">
        <v>1</v>
      </c>
      <c r="F853" s="4" t="n">
        <v>0</v>
      </c>
      <c r="G853" s="5" t="n">
        <f aca="false">LOOKUP(B853,'WOE &amp; IV'!$B$5:$B$9,'WOE &amp; IV'!$H$5:$H$9)</f>
        <v>0.218255430312074</v>
      </c>
      <c r="H853" s="5" t="n">
        <f aca="false">LOOKUP(C853,'WOE &amp; IV'!$B$14:$B$18,'WOE &amp; IV'!$H$14:$H$18)</f>
        <v>-0.18579367675035</v>
      </c>
      <c r="I853" s="5" t="n">
        <f aca="false">LOOKUP(D853,'WOE &amp; IV'!$B$23:$B$26,'WOE &amp; IV'!$H$23:$H$26)</f>
        <v>-0.479121632008246</v>
      </c>
      <c r="J853" s="5" t="n">
        <f aca="false">LOOKUP(E853,'WOE &amp; IV'!$B$31:$B$34,'WOE &amp; IV'!$H$31:$H$34)</f>
        <v>-0.102296734208726</v>
      </c>
      <c r="K853" s="5" t="n">
        <f aca="false">Model!$B$4+Model!$B$5*G853+Model!$B$6*H853+Model!$B$7*I853+Model!$B$8*J853</f>
        <v>-0.446866680625528</v>
      </c>
      <c r="L853" s="6" t="n">
        <f aca="false">IF(F853=1,LN(M853),LN(1-M853))</f>
        <v>-0.494470105020627</v>
      </c>
      <c r="M853" s="6" t="n">
        <f aca="false">1/(1+EXP(-K853))</f>
        <v>0.390105998544916</v>
      </c>
    </row>
    <row r="854" customFormat="false" ht="15" hidden="false" customHeight="false" outlineLevel="0" collapsed="false">
      <c r="A854" s="4" t="n">
        <v>853</v>
      </c>
      <c r="B854" s="4" t="n">
        <v>67.7</v>
      </c>
      <c r="C854" s="4" t="n">
        <v>68</v>
      </c>
      <c r="D854" s="4" t="n">
        <v>0</v>
      </c>
      <c r="E854" s="4" t="n">
        <v>0</v>
      </c>
      <c r="F854" s="4" t="n">
        <v>0</v>
      </c>
      <c r="G854" s="5" t="n">
        <f aca="false">LOOKUP(B854,'WOE &amp; IV'!$B$5:$B$9,'WOE &amp; IV'!$H$5:$H$9)</f>
        <v>-0.907531990639555</v>
      </c>
      <c r="H854" s="5" t="n">
        <f aca="false">LOOKUP(C854,'WOE &amp; IV'!$B$14:$B$18,'WOE &amp; IV'!$H$14:$H$18)</f>
        <v>-0.171825195660813</v>
      </c>
      <c r="I854" s="5" t="n">
        <f aca="false">LOOKUP(D854,'WOE &amp; IV'!$B$23:$B$26,'WOE &amp; IV'!$H$23:$H$26)</f>
        <v>0.552846198833581</v>
      </c>
      <c r="J854" s="5" t="n">
        <f aca="false">LOOKUP(E854,'WOE &amp; IV'!$B$31:$B$34,'WOE &amp; IV'!$H$31:$H$34)</f>
        <v>0.255618819166126</v>
      </c>
      <c r="K854" s="5" t="n">
        <f aca="false">Model!$B$4+Model!$B$5*G854+Model!$B$6*H854+Model!$B$7*I854+Model!$B$8*J854</f>
        <v>-0.860332752502532</v>
      </c>
      <c r="L854" s="6" t="n">
        <f aca="false">IF(F854=1,LN(M854),LN(1-M854))</f>
        <v>-0.352782285615836</v>
      </c>
      <c r="M854" s="6" t="n">
        <f aca="false">1/(1+EXP(-K854))</f>
        <v>0.297269828809644</v>
      </c>
    </row>
    <row r="855" customFormat="false" ht="15" hidden="false" customHeight="false" outlineLevel="0" collapsed="false">
      <c r="A855" s="4" t="n">
        <v>854</v>
      </c>
      <c r="B855" s="4" t="n">
        <v>45.8</v>
      </c>
      <c r="C855" s="4" t="n">
        <v>72</v>
      </c>
      <c r="D855" s="4" t="n">
        <v>2</v>
      </c>
      <c r="E855" s="4" t="n">
        <v>1</v>
      </c>
      <c r="F855" s="4" t="n">
        <v>0</v>
      </c>
      <c r="G855" s="5" t="n">
        <f aca="false">LOOKUP(B855,'WOE &amp; IV'!$B$5:$B$9,'WOE &amp; IV'!$H$5:$H$9)</f>
        <v>0.218255430312074</v>
      </c>
      <c r="H855" s="5" t="n">
        <f aca="false">LOOKUP(C855,'WOE &amp; IV'!$B$14:$B$18,'WOE &amp; IV'!$H$14:$H$18)</f>
        <v>-0.171825195660813</v>
      </c>
      <c r="I855" s="5" t="n">
        <f aca="false">LOOKUP(D855,'WOE &amp; IV'!$B$23:$B$26,'WOE &amp; IV'!$H$23:$H$26)</f>
        <v>-1.2525653595628</v>
      </c>
      <c r="J855" s="5" t="n">
        <f aca="false">LOOKUP(E855,'WOE &amp; IV'!$B$31:$B$34,'WOE &amp; IV'!$H$31:$H$34)</f>
        <v>-0.102296734208726</v>
      </c>
      <c r="K855" s="5" t="n">
        <f aca="false">Model!$B$4+Model!$B$5*G855+Model!$B$6*H855+Model!$B$7*I855+Model!$B$8*J855</f>
        <v>0.482414308063017</v>
      </c>
      <c r="L855" s="6" t="n">
        <f aca="false">IF(F855=1,LN(M855),LN(1-M855))</f>
        <v>-0.963166996143113</v>
      </c>
      <c r="M855" s="6" t="n">
        <f aca="false">1/(1+EXP(-K855))</f>
        <v>0.618317816161566</v>
      </c>
    </row>
    <row r="856" customFormat="false" ht="15" hidden="false" customHeight="false" outlineLevel="0" collapsed="false">
      <c r="A856" s="4" t="n">
        <v>855</v>
      </c>
      <c r="B856" s="4" t="n">
        <v>52</v>
      </c>
      <c r="C856" s="4" t="n">
        <v>83</v>
      </c>
      <c r="D856" s="4" t="n">
        <v>0</v>
      </c>
      <c r="E856" s="4" t="n">
        <v>0</v>
      </c>
      <c r="F856" s="4" t="n">
        <v>0</v>
      </c>
      <c r="G856" s="5" t="n">
        <f aca="false">LOOKUP(B856,'WOE &amp; IV'!$B$5:$B$9,'WOE &amp; IV'!$H$5:$H$9)</f>
        <v>0.218255430312074</v>
      </c>
      <c r="H856" s="5" t="n">
        <f aca="false">LOOKUP(C856,'WOE &amp; IV'!$B$14:$B$18,'WOE &amp; IV'!$H$14:$H$18)</f>
        <v>-0.171825195660813</v>
      </c>
      <c r="I856" s="5" t="n">
        <f aca="false">LOOKUP(D856,'WOE &amp; IV'!$B$23:$B$26,'WOE &amp; IV'!$H$23:$H$26)</f>
        <v>0.552846198833581</v>
      </c>
      <c r="J856" s="5" t="n">
        <f aca="false">LOOKUP(E856,'WOE &amp; IV'!$B$31:$B$34,'WOE &amp; IV'!$H$31:$H$34)</f>
        <v>0.255618819166126</v>
      </c>
      <c r="K856" s="5" t="n">
        <f aca="false">Model!$B$4+Model!$B$5*G856+Model!$B$6*H856+Model!$B$7*I856+Model!$B$8*J856</f>
        <v>-2.15633923150205</v>
      </c>
      <c r="L856" s="6" t="n">
        <f aca="false">IF(F856=1,LN(M856),LN(1-M856))</f>
        <v>-0.109525097706125</v>
      </c>
      <c r="M856" s="6" t="n">
        <f aca="false">1/(1+EXP(-K856))</f>
        <v>0.103740329981978</v>
      </c>
    </row>
    <row r="857" customFormat="false" ht="15" hidden="false" customHeight="false" outlineLevel="0" collapsed="false">
      <c r="A857" s="4" t="n">
        <v>856</v>
      </c>
      <c r="B857" s="4" t="n">
        <v>45.3</v>
      </c>
      <c r="C857" s="4" t="n">
        <v>251</v>
      </c>
      <c r="D857" s="4" t="n">
        <v>0</v>
      </c>
      <c r="E857" s="4" t="n">
        <v>1</v>
      </c>
      <c r="F857" s="4" t="n">
        <v>0</v>
      </c>
      <c r="G857" s="5" t="n">
        <f aca="false">LOOKUP(B857,'WOE &amp; IV'!$B$5:$B$9,'WOE &amp; IV'!$H$5:$H$9)</f>
        <v>0.218255430312074</v>
      </c>
      <c r="H857" s="5" t="n">
        <f aca="false">LOOKUP(C857,'WOE &amp; IV'!$B$14:$B$18,'WOE &amp; IV'!$H$14:$H$18)</f>
        <v>1.40669467736998</v>
      </c>
      <c r="I857" s="5" t="n">
        <f aca="false">LOOKUP(D857,'WOE &amp; IV'!$B$23:$B$26,'WOE &amp; IV'!$H$23:$H$26)</f>
        <v>0.552846198833581</v>
      </c>
      <c r="J857" s="5" t="n">
        <f aca="false">LOOKUP(E857,'WOE &amp; IV'!$B$31:$B$34,'WOE &amp; IV'!$H$31:$H$34)</f>
        <v>-0.102296734208726</v>
      </c>
      <c r="K857" s="5" t="n">
        <f aca="false">Model!$B$4+Model!$B$5*G857+Model!$B$6*H857+Model!$B$7*I857+Model!$B$8*J857</f>
        <v>-3.91833084444509</v>
      </c>
      <c r="L857" s="6" t="n">
        <f aca="false">IF(F857=1,LN(M857),LN(1-M857))</f>
        <v>-0.0196793258445781</v>
      </c>
      <c r="M857" s="6" t="n">
        <f aca="false">1/(1+EXP(-K857))</f>
        <v>0.019486951908296</v>
      </c>
    </row>
    <row r="858" customFormat="false" ht="15" hidden="false" customHeight="false" outlineLevel="0" collapsed="false">
      <c r="A858" s="4" t="n">
        <v>857</v>
      </c>
      <c r="B858" s="4" t="n">
        <v>53.4</v>
      </c>
      <c r="C858" s="4" t="n">
        <v>159</v>
      </c>
      <c r="D858" s="4" t="n">
        <v>0</v>
      </c>
      <c r="E858" s="4" t="n">
        <v>0</v>
      </c>
      <c r="F858" s="4" t="n">
        <v>0</v>
      </c>
      <c r="G858" s="5" t="n">
        <f aca="false">LOOKUP(B858,'WOE &amp; IV'!$B$5:$B$9,'WOE &amp; IV'!$H$5:$H$9)</f>
        <v>0.218255430312074</v>
      </c>
      <c r="H858" s="5" t="n">
        <f aca="false">LOOKUP(C858,'WOE &amp; IV'!$B$14:$B$18,'WOE &amp; IV'!$H$14:$H$18)</f>
        <v>0.149360747248786</v>
      </c>
      <c r="I858" s="5" t="n">
        <f aca="false">LOOKUP(D858,'WOE &amp; IV'!$B$23:$B$26,'WOE &amp; IV'!$H$23:$H$26)</f>
        <v>0.552846198833581</v>
      </c>
      <c r="J858" s="5" t="n">
        <f aca="false">LOOKUP(E858,'WOE &amp; IV'!$B$31:$B$34,'WOE &amp; IV'!$H$31:$H$34)</f>
        <v>0.255618819166126</v>
      </c>
      <c r="K858" s="5" t="n">
        <f aca="false">Model!$B$4+Model!$B$5*G858+Model!$B$6*H858+Model!$B$7*I858+Model!$B$8*J858</f>
        <v>-2.60121388102613</v>
      </c>
      <c r="L858" s="6" t="n">
        <f aca="false">IF(F858=1,LN(M858),LN(1-M858))</f>
        <v>-0.0715608135507159</v>
      </c>
      <c r="M858" s="6" t="n">
        <f aca="false">1/(1+EXP(-K858))</f>
        <v>0.0690603378729707</v>
      </c>
    </row>
    <row r="859" customFormat="false" ht="15" hidden="false" customHeight="false" outlineLevel="0" collapsed="false">
      <c r="A859" s="4" t="n">
        <v>858</v>
      </c>
      <c r="B859" s="4" t="n">
        <v>55.6</v>
      </c>
      <c r="C859" s="4" t="n">
        <v>16</v>
      </c>
      <c r="D859" s="4" t="n">
        <v>0</v>
      </c>
      <c r="E859" s="4" t="n">
        <v>3</v>
      </c>
      <c r="F859" s="4" t="n">
        <v>1</v>
      </c>
      <c r="G859" s="5" t="n">
        <f aca="false">LOOKUP(B859,'WOE &amp; IV'!$B$5:$B$9,'WOE &amp; IV'!$H$5:$H$9)</f>
        <v>0.218255430312074</v>
      </c>
      <c r="H859" s="5" t="n">
        <f aca="false">LOOKUP(C859,'WOE &amp; IV'!$B$14:$B$18,'WOE &amp; IV'!$H$14:$H$18)</f>
        <v>-0.498509425915863</v>
      </c>
      <c r="I859" s="5" t="n">
        <f aca="false">LOOKUP(D859,'WOE &amp; IV'!$B$23:$B$26,'WOE &amp; IV'!$H$23:$H$26)</f>
        <v>0.552846198833581</v>
      </c>
      <c r="J859" s="5" t="n">
        <f aca="false">LOOKUP(E859,'WOE &amp; IV'!$B$31:$B$34,'WOE &amp; IV'!$H$31:$H$34)</f>
        <v>-0.0820085521567092</v>
      </c>
      <c r="K859" s="5" t="n">
        <f aca="false">Model!$B$4+Model!$B$5*G859+Model!$B$6*H859+Model!$B$7*I859+Model!$B$8*J859</f>
        <v>-1.30349036726116</v>
      </c>
      <c r="L859" s="6" t="n">
        <f aca="false">IF(F859=1,LN(M859),LN(1-M859))</f>
        <v>-1.54375233100979</v>
      </c>
      <c r="M859" s="6" t="n">
        <f aca="false">1/(1+EXP(-K859))</f>
        <v>0.213578179927894</v>
      </c>
    </row>
    <row r="860" customFormat="false" ht="15" hidden="false" customHeight="false" outlineLevel="0" collapsed="false">
      <c r="A860" s="4" t="n">
        <v>859</v>
      </c>
      <c r="B860" s="4" t="n">
        <v>0</v>
      </c>
      <c r="C860" s="4" t="n">
        <v>219</v>
      </c>
      <c r="D860" s="4" t="n">
        <v>0</v>
      </c>
      <c r="E860" s="4" t="n">
        <v>2</v>
      </c>
      <c r="F860" s="4" t="n">
        <v>0</v>
      </c>
      <c r="G860" s="5" t="n">
        <f aca="false">LOOKUP(B860,'WOE &amp; IV'!$B$5:$B$9,'WOE &amp; IV'!$H$5:$H$9)</f>
        <v>1.45548484153941</v>
      </c>
      <c r="H860" s="5" t="n">
        <f aca="false">LOOKUP(C860,'WOE &amp; IV'!$B$14:$B$18,'WOE &amp; IV'!$H$14:$H$18)</f>
        <v>0.149360747248786</v>
      </c>
      <c r="I860" s="5" t="n">
        <f aca="false">LOOKUP(D860,'WOE &amp; IV'!$B$23:$B$26,'WOE &amp; IV'!$H$23:$H$26)</f>
        <v>0.552846198833581</v>
      </c>
      <c r="J860" s="5" t="n">
        <f aca="false">LOOKUP(E860,'WOE &amp; IV'!$B$31:$B$34,'WOE &amp; IV'!$H$31:$H$34)</f>
        <v>-0.0820085521567092</v>
      </c>
      <c r="K860" s="5" t="n">
        <f aca="false">Model!$B$4+Model!$B$5*G860+Model!$B$6*H860+Model!$B$7*I860+Model!$B$8*J860</f>
        <v>-3.62515384231642</v>
      </c>
      <c r="L860" s="6" t="n">
        <f aca="false">IF(F860=1,LN(M860),LN(1-M860))</f>
        <v>-0.0262962021461002</v>
      </c>
      <c r="M860" s="6" t="n">
        <f aca="false">1/(1+EXP(-K860))</f>
        <v>0.0259534677980422</v>
      </c>
    </row>
    <row r="861" customFormat="false" ht="15" hidden="false" customHeight="false" outlineLevel="0" collapsed="false">
      <c r="A861" s="4" t="n">
        <v>860</v>
      </c>
      <c r="B861" s="4" t="n">
        <v>61.7</v>
      </c>
      <c r="C861" s="4" t="n">
        <v>68</v>
      </c>
      <c r="D861" s="4" t="n">
        <v>0</v>
      </c>
      <c r="E861" s="4" t="n">
        <v>0</v>
      </c>
      <c r="F861" s="4" t="n">
        <v>1</v>
      </c>
      <c r="G861" s="5" t="n">
        <f aca="false">LOOKUP(B861,'WOE &amp; IV'!$B$5:$B$9,'WOE &amp; IV'!$H$5:$H$9)</f>
        <v>-0.907531990639555</v>
      </c>
      <c r="H861" s="5" t="n">
        <f aca="false">LOOKUP(C861,'WOE &amp; IV'!$B$14:$B$18,'WOE &amp; IV'!$H$14:$H$18)</f>
        <v>-0.171825195660813</v>
      </c>
      <c r="I861" s="5" t="n">
        <f aca="false">LOOKUP(D861,'WOE &amp; IV'!$B$23:$B$26,'WOE &amp; IV'!$H$23:$H$26)</f>
        <v>0.552846198833581</v>
      </c>
      <c r="J861" s="5" t="n">
        <f aca="false">LOOKUP(E861,'WOE &amp; IV'!$B$31:$B$34,'WOE &amp; IV'!$H$31:$H$34)</f>
        <v>0.255618819166126</v>
      </c>
      <c r="K861" s="5" t="n">
        <f aca="false">Model!$B$4+Model!$B$5*G861+Model!$B$6*H861+Model!$B$7*I861+Model!$B$8*J861</f>
        <v>-0.860332752502532</v>
      </c>
      <c r="L861" s="6" t="n">
        <f aca="false">IF(F861=1,LN(M861),LN(1-M861))</f>
        <v>-1.21311503811837</v>
      </c>
      <c r="M861" s="6" t="n">
        <f aca="false">1/(1+EXP(-K861))</f>
        <v>0.297269828809644</v>
      </c>
    </row>
    <row r="862" customFormat="false" ht="15" hidden="false" customHeight="false" outlineLevel="0" collapsed="false">
      <c r="A862" s="4" t="n">
        <v>861</v>
      </c>
      <c r="B862" s="4" t="n">
        <v>20.4</v>
      </c>
      <c r="C862" s="4" t="n">
        <v>170</v>
      </c>
      <c r="D862" s="4" t="n">
        <v>0</v>
      </c>
      <c r="E862" s="4" t="n">
        <v>0</v>
      </c>
      <c r="F862" s="4" t="n">
        <v>0</v>
      </c>
      <c r="G862" s="5" t="n">
        <f aca="false">LOOKUP(B862,'WOE &amp; IV'!$B$5:$B$9,'WOE &amp; IV'!$H$5:$H$9)</f>
        <v>0.721515666459208</v>
      </c>
      <c r="H862" s="5" t="n">
        <f aca="false">LOOKUP(C862,'WOE &amp; IV'!$B$14:$B$18,'WOE &amp; IV'!$H$14:$H$18)</f>
        <v>0.149360747248786</v>
      </c>
      <c r="I862" s="5" t="n">
        <f aca="false">LOOKUP(D862,'WOE &amp; IV'!$B$23:$B$26,'WOE &amp; IV'!$H$23:$H$26)</f>
        <v>0.552846198833581</v>
      </c>
      <c r="J862" s="5" t="n">
        <f aca="false">LOOKUP(E862,'WOE &amp; IV'!$B$31:$B$34,'WOE &amp; IV'!$H$31:$H$34)</f>
        <v>0.255618819166126</v>
      </c>
      <c r="K862" s="5" t="n">
        <f aca="false">Model!$B$4+Model!$B$5*G862+Model!$B$6*H862+Model!$B$7*I862+Model!$B$8*J862</f>
        <v>-3.18056706487871</v>
      </c>
      <c r="L862" s="6" t="n">
        <f aca="false">IF(F862=1,LN(M862),LN(1-M862))</f>
        <v>-0.0407215863194826</v>
      </c>
      <c r="M862" s="6" t="n">
        <f aca="false">1/(1+EXP(-K862))</f>
        <v>0.0399036032878291</v>
      </c>
    </row>
    <row r="863" customFormat="false" ht="15" hidden="false" customHeight="false" outlineLevel="0" collapsed="false">
      <c r="A863" s="4" t="n">
        <v>862</v>
      </c>
      <c r="B863" s="4" t="n">
        <v>8.9</v>
      </c>
      <c r="C863" s="4" t="n">
        <v>73</v>
      </c>
      <c r="D863" s="4" t="n">
        <v>0</v>
      </c>
      <c r="E863" s="4" t="n">
        <v>1</v>
      </c>
      <c r="F863" s="4" t="n">
        <v>0</v>
      </c>
      <c r="G863" s="5" t="n">
        <f aca="false">LOOKUP(B863,'WOE &amp; IV'!$B$5:$B$9,'WOE &amp; IV'!$H$5:$H$9)</f>
        <v>1.45548484153941</v>
      </c>
      <c r="H863" s="5" t="n">
        <f aca="false">LOOKUP(C863,'WOE &amp; IV'!$B$14:$B$18,'WOE &amp; IV'!$H$14:$H$18)</f>
        <v>-0.171825195660813</v>
      </c>
      <c r="I863" s="5" t="n">
        <f aca="false">LOOKUP(D863,'WOE &amp; IV'!$B$23:$B$26,'WOE &amp; IV'!$H$23:$H$26)</f>
        <v>0.552846198833581</v>
      </c>
      <c r="J863" s="5" t="n">
        <f aca="false">LOOKUP(E863,'WOE &amp; IV'!$B$31:$B$34,'WOE &amp; IV'!$H$31:$H$34)</f>
        <v>-0.102296734208726</v>
      </c>
      <c r="K863" s="5" t="n">
        <f aca="false">Model!$B$4+Model!$B$5*G863+Model!$B$6*H863+Model!$B$7*I863+Model!$B$8*J863</f>
        <v>-3.15622146651505</v>
      </c>
      <c r="L863" s="6" t="n">
        <f aca="false">IF(F863=1,LN(M863),LN(1-M863))</f>
        <v>-0.0417045023477744</v>
      </c>
      <c r="M863" s="6" t="n">
        <f aca="false">1/(1+EXP(-K863))</f>
        <v>0.0408468337907331</v>
      </c>
    </row>
    <row r="864" customFormat="false" ht="15" hidden="false" customHeight="false" outlineLevel="0" collapsed="false">
      <c r="A864" s="4" t="n">
        <v>863</v>
      </c>
      <c r="B864" s="4" t="n">
        <v>43.5</v>
      </c>
      <c r="C864" s="4" t="n">
        <v>109</v>
      </c>
      <c r="D864" s="4" t="n">
        <v>0</v>
      </c>
      <c r="E864" s="4" t="n">
        <v>2</v>
      </c>
      <c r="F864" s="4" t="n">
        <v>0</v>
      </c>
      <c r="G864" s="5" t="n">
        <f aca="false">LOOKUP(B864,'WOE &amp; IV'!$B$5:$B$9,'WOE &amp; IV'!$H$5:$H$9)</f>
        <v>0.218255430312074</v>
      </c>
      <c r="H864" s="5" t="n">
        <f aca="false">LOOKUP(C864,'WOE &amp; IV'!$B$14:$B$18,'WOE &amp; IV'!$H$14:$H$18)</f>
        <v>-0.171825195660813</v>
      </c>
      <c r="I864" s="5" t="n">
        <f aca="false">LOOKUP(D864,'WOE &amp; IV'!$B$23:$B$26,'WOE &amp; IV'!$H$23:$H$26)</f>
        <v>0.552846198833581</v>
      </c>
      <c r="J864" s="5" t="n">
        <f aca="false">LOOKUP(E864,'WOE &amp; IV'!$B$31:$B$34,'WOE &amp; IV'!$H$31:$H$34)</f>
        <v>-0.0820085521567092</v>
      </c>
      <c r="K864" s="5" t="n">
        <f aca="false">Model!$B$4+Model!$B$5*G864+Model!$B$6*H864+Model!$B$7*I864+Model!$B$8*J864</f>
        <v>-1.75598069458743</v>
      </c>
      <c r="L864" s="6" t="n">
        <f aca="false">IF(F864=1,LN(M864),LN(1-M864))</f>
        <v>-0.159340977938033</v>
      </c>
      <c r="M864" s="6" t="n">
        <f aca="false">1/(1+EXP(-K864))</f>
        <v>0.147294444388917</v>
      </c>
    </row>
    <row r="865" customFormat="false" ht="15" hidden="false" customHeight="false" outlineLevel="0" collapsed="false">
      <c r="A865" s="4" t="n">
        <v>864</v>
      </c>
      <c r="B865" s="4" t="n">
        <v>47.1</v>
      </c>
      <c r="C865" s="4" t="n">
        <v>33</v>
      </c>
      <c r="D865" s="4" t="n">
        <v>0</v>
      </c>
      <c r="E865" s="4" t="n">
        <v>1</v>
      </c>
      <c r="F865" s="4" t="n">
        <v>0</v>
      </c>
      <c r="G865" s="5" t="n">
        <f aca="false">LOOKUP(B865,'WOE &amp; IV'!$B$5:$B$9,'WOE &amp; IV'!$H$5:$H$9)</f>
        <v>0.218255430312074</v>
      </c>
      <c r="H865" s="5" t="n">
        <f aca="false">LOOKUP(C865,'WOE &amp; IV'!$B$14:$B$18,'WOE &amp; IV'!$H$14:$H$18)</f>
        <v>-0.18579367675035</v>
      </c>
      <c r="I865" s="5" t="n">
        <f aca="false">LOOKUP(D865,'WOE &amp; IV'!$B$23:$B$26,'WOE &amp; IV'!$H$23:$H$26)</f>
        <v>0.552846198833581</v>
      </c>
      <c r="J865" s="5" t="n">
        <f aca="false">LOOKUP(E865,'WOE &amp; IV'!$B$31:$B$34,'WOE &amp; IV'!$H$31:$H$34)</f>
        <v>-0.102296734208726</v>
      </c>
      <c r="K865" s="5" t="n">
        <f aca="false">Model!$B$4+Model!$B$5*G865+Model!$B$6*H865+Model!$B$7*I865+Model!$B$8*J865</f>
        <v>-1.71257522515303</v>
      </c>
      <c r="L865" s="6" t="n">
        <f aca="false">IF(F865=1,LN(M865),LN(1-M865))</f>
        <v>-0.165853890768698</v>
      </c>
      <c r="M865" s="6" t="n">
        <f aca="false">1/(1+EXP(-K865))</f>
        <v>0.152829995494673</v>
      </c>
    </row>
    <row r="866" customFormat="false" ht="15" hidden="false" customHeight="false" outlineLevel="0" collapsed="false">
      <c r="A866" s="4" t="n">
        <v>865</v>
      </c>
      <c r="B866" s="4" t="n">
        <v>27.7</v>
      </c>
      <c r="C866" s="4" t="n">
        <v>128</v>
      </c>
      <c r="D866" s="4" t="n">
        <v>0</v>
      </c>
      <c r="E866" s="4" t="n">
        <v>0</v>
      </c>
      <c r="F866" s="4" t="n">
        <v>0</v>
      </c>
      <c r="G866" s="5" t="n">
        <f aca="false">LOOKUP(B866,'WOE &amp; IV'!$B$5:$B$9,'WOE &amp; IV'!$H$5:$H$9)</f>
        <v>0.721515666459208</v>
      </c>
      <c r="H866" s="5" t="n">
        <f aca="false">LOOKUP(C866,'WOE &amp; IV'!$B$14:$B$18,'WOE &amp; IV'!$H$14:$H$18)</f>
        <v>0.149360747248786</v>
      </c>
      <c r="I866" s="5" t="n">
        <f aca="false">LOOKUP(D866,'WOE &amp; IV'!$B$23:$B$26,'WOE &amp; IV'!$H$23:$H$26)</f>
        <v>0.552846198833581</v>
      </c>
      <c r="J866" s="5" t="n">
        <f aca="false">LOOKUP(E866,'WOE &amp; IV'!$B$31:$B$34,'WOE &amp; IV'!$H$31:$H$34)</f>
        <v>0.255618819166126</v>
      </c>
      <c r="K866" s="5" t="n">
        <f aca="false">Model!$B$4+Model!$B$5*G866+Model!$B$6*H866+Model!$B$7*I866+Model!$B$8*J866</f>
        <v>-3.18056706487871</v>
      </c>
      <c r="L866" s="6" t="n">
        <f aca="false">IF(F866=1,LN(M866),LN(1-M866))</f>
        <v>-0.0407215863194826</v>
      </c>
      <c r="M866" s="6" t="n">
        <f aca="false">1/(1+EXP(-K866))</f>
        <v>0.0399036032878291</v>
      </c>
    </row>
    <row r="867" customFormat="false" ht="15" hidden="false" customHeight="false" outlineLevel="0" collapsed="false">
      <c r="A867" s="4" t="n">
        <v>866</v>
      </c>
      <c r="B867" s="4" t="n">
        <v>65.8</v>
      </c>
      <c r="C867" s="4" t="n">
        <v>184</v>
      </c>
      <c r="D867" s="4" t="n">
        <v>1</v>
      </c>
      <c r="E867" s="4" t="n">
        <v>3</v>
      </c>
      <c r="F867" s="4" t="n">
        <v>1</v>
      </c>
      <c r="G867" s="5" t="n">
        <f aca="false">LOOKUP(B867,'WOE &amp; IV'!$B$5:$B$9,'WOE &amp; IV'!$H$5:$H$9)</f>
        <v>-0.907531990639555</v>
      </c>
      <c r="H867" s="5" t="n">
        <f aca="false">LOOKUP(C867,'WOE &amp; IV'!$B$14:$B$18,'WOE &amp; IV'!$H$14:$H$18)</f>
        <v>0.149360747248786</v>
      </c>
      <c r="I867" s="5" t="n">
        <f aca="false">LOOKUP(D867,'WOE &amp; IV'!$B$23:$B$26,'WOE &amp; IV'!$H$23:$H$26)</f>
        <v>-0.479121632008246</v>
      </c>
      <c r="J867" s="5" t="n">
        <f aca="false">LOOKUP(E867,'WOE &amp; IV'!$B$31:$B$34,'WOE &amp; IV'!$H$31:$H$34)</f>
        <v>-0.0820085521567092</v>
      </c>
      <c r="K867" s="5" t="n">
        <f aca="false">Model!$B$4+Model!$B$5*G867+Model!$B$6*H867+Model!$B$7*I867+Model!$B$8*J867</f>
        <v>0.360859679415501</v>
      </c>
      <c r="L867" s="6" t="n">
        <f aca="false">IF(F867=1,LN(M867),LN(1-M867))</f>
        <v>-0.528907244997699</v>
      </c>
      <c r="M867" s="6" t="n">
        <f aca="false">1/(1+EXP(-K867))</f>
        <v>0.589248522261964</v>
      </c>
    </row>
    <row r="868" customFormat="false" ht="15" hidden="false" customHeight="false" outlineLevel="0" collapsed="false">
      <c r="A868" s="4" t="n">
        <v>867</v>
      </c>
      <c r="B868" s="4" t="n">
        <v>11.4</v>
      </c>
      <c r="C868" s="4" t="n">
        <v>20</v>
      </c>
      <c r="D868" s="4" t="n">
        <v>1</v>
      </c>
      <c r="E868" s="4" t="n">
        <v>0</v>
      </c>
      <c r="F868" s="4" t="n">
        <v>0</v>
      </c>
      <c r="G868" s="5" t="n">
        <f aca="false">LOOKUP(B868,'WOE &amp; IV'!$B$5:$B$9,'WOE &amp; IV'!$H$5:$H$9)</f>
        <v>0.721515666459208</v>
      </c>
      <c r="H868" s="5" t="n">
        <f aca="false">LOOKUP(C868,'WOE &amp; IV'!$B$14:$B$18,'WOE &amp; IV'!$H$14:$H$18)</f>
        <v>-0.498509425915863</v>
      </c>
      <c r="I868" s="5" t="n">
        <f aca="false">LOOKUP(D868,'WOE &amp; IV'!$B$23:$B$26,'WOE &amp; IV'!$H$23:$H$26)</f>
        <v>-0.479121632008246</v>
      </c>
      <c r="J868" s="5" t="n">
        <f aca="false">LOOKUP(E868,'WOE &amp; IV'!$B$31:$B$34,'WOE &amp; IV'!$H$31:$H$34)</f>
        <v>0.255618819166126</v>
      </c>
      <c r="K868" s="5" t="n">
        <f aca="false">Model!$B$4+Model!$B$5*G868+Model!$B$6*H868+Model!$B$7*I868+Model!$B$8*J868</f>
        <v>-1.01749354350086</v>
      </c>
      <c r="L868" s="6" t="n">
        <f aca="false">IF(F868=1,LN(M868),LN(1-M868))</f>
        <v>-0.308586951852589</v>
      </c>
      <c r="M868" s="6" t="n">
        <f aca="false">1/(1+EXP(-K868))</f>
        <v>0.265515915329349</v>
      </c>
    </row>
    <row r="869" customFormat="false" ht="15" hidden="false" customHeight="false" outlineLevel="0" collapsed="false">
      <c r="A869" s="4" t="n">
        <v>868</v>
      </c>
      <c r="B869" s="4" t="n">
        <v>34.8</v>
      </c>
      <c r="C869" s="4" t="n">
        <v>186</v>
      </c>
      <c r="D869" s="4" t="n">
        <v>0</v>
      </c>
      <c r="E869" s="4" t="n">
        <v>1</v>
      </c>
      <c r="F869" s="4" t="n">
        <v>1</v>
      </c>
      <c r="G869" s="5" t="n">
        <f aca="false">LOOKUP(B869,'WOE &amp; IV'!$B$5:$B$9,'WOE &amp; IV'!$H$5:$H$9)</f>
        <v>0.218255430312074</v>
      </c>
      <c r="H869" s="5" t="n">
        <f aca="false">LOOKUP(C869,'WOE &amp; IV'!$B$14:$B$18,'WOE &amp; IV'!$H$14:$H$18)</f>
        <v>0.149360747248786</v>
      </c>
      <c r="I869" s="5" t="n">
        <f aca="false">LOOKUP(D869,'WOE &amp; IV'!$B$23:$B$26,'WOE &amp; IV'!$H$23:$H$26)</f>
        <v>0.552846198833581</v>
      </c>
      <c r="J869" s="5" t="n">
        <f aca="false">LOOKUP(E869,'WOE &amp; IV'!$B$31:$B$34,'WOE &amp; IV'!$H$31:$H$34)</f>
        <v>-0.102296734208726</v>
      </c>
      <c r="K869" s="5" t="n">
        <f aca="false">Model!$B$4+Model!$B$5*G869+Model!$B$6*H869+Model!$B$7*I869+Model!$B$8*J869</f>
        <v>-2.17679761783423</v>
      </c>
      <c r="L869" s="6" t="n">
        <f aca="false">IF(F869=1,LN(M869),LN(1-M869))</f>
        <v>-2.28421970875317</v>
      </c>
      <c r="M869" s="6" t="n">
        <f aca="false">1/(1+EXP(-K869))</f>
        <v>0.101853506506954</v>
      </c>
    </row>
    <row r="870" customFormat="false" ht="15" hidden="false" customHeight="false" outlineLevel="0" collapsed="false">
      <c r="A870" s="4" t="n">
        <v>869</v>
      </c>
      <c r="B870" s="4" t="n">
        <v>30.4</v>
      </c>
      <c r="C870" s="4" t="n">
        <v>55</v>
      </c>
      <c r="D870" s="4" t="n">
        <v>0</v>
      </c>
      <c r="E870" s="4" t="n">
        <v>2</v>
      </c>
      <c r="F870" s="4" t="n">
        <v>0</v>
      </c>
      <c r="G870" s="5" t="n">
        <f aca="false">LOOKUP(B870,'WOE &amp; IV'!$B$5:$B$9,'WOE &amp; IV'!$H$5:$H$9)</f>
        <v>0.218255430312074</v>
      </c>
      <c r="H870" s="5" t="n">
        <f aca="false">LOOKUP(C870,'WOE &amp; IV'!$B$14:$B$18,'WOE &amp; IV'!$H$14:$H$18)</f>
        <v>-0.18579367675035</v>
      </c>
      <c r="I870" s="5" t="n">
        <f aca="false">LOOKUP(D870,'WOE &amp; IV'!$B$23:$B$26,'WOE &amp; IV'!$H$23:$H$26)</f>
        <v>0.552846198833581</v>
      </c>
      <c r="J870" s="5" t="n">
        <f aca="false">LOOKUP(E870,'WOE &amp; IV'!$B$31:$B$34,'WOE &amp; IV'!$H$31:$H$34)</f>
        <v>-0.0820085521567092</v>
      </c>
      <c r="K870" s="5" t="n">
        <f aca="false">Model!$B$4+Model!$B$5*G870+Model!$B$6*H870+Model!$B$7*I870+Model!$B$8*J870</f>
        <v>-1.73663295143031</v>
      </c>
      <c r="L870" s="6" t="n">
        <f aca="false">IF(F870=1,LN(M870),LN(1-M870))</f>
        <v>-0.162214408165028</v>
      </c>
      <c r="M870" s="6" t="n">
        <f aca="false">1/(1+EXP(-K870))</f>
        <v>0.149741117451537</v>
      </c>
    </row>
    <row r="871" customFormat="false" ht="15" hidden="false" customHeight="false" outlineLevel="0" collapsed="false">
      <c r="A871" s="4" t="n">
        <v>870</v>
      </c>
      <c r="B871" s="4" t="n">
        <v>43.8</v>
      </c>
      <c r="C871" s="4" t="n">
        <v>306</v>
      </c>
      <c r="D871" s="4" t="n">
        <v>0</v>
      </c>
      <c r="E871" s="4" t="n">
        <v>2</v>
      </c>
      <c r="F871" s="4" t="n">
        <v>0</v>
      </c>
      <c r="G871" s="5" t="n">
        <f aca="false">LOOKUP(B871,'WOE &amp; IV'!$B$5:$B$9,'WOE &amp; IV'!$H$5:$H$9)</f>
        <v>0.218255430312074</v>
      </c>
      <c r="H871" s="5" t="n">
        <f aca="false">LOOKUP(C871,'WOE &amp; IV'!$B$14:$B$18,'WOE &amp; IV'!$H$14:$H$18)</f>
        <v>1.40669467736998</v>
      </c>
      <c r="I871" s="5" t="n">
        <f aca="false">LOOKUP(D871,'WOE &amp; IV'!$B$23:$B$26,'WOE &amp; IV'!$H$23:$H$26)</f>
        <v>0.552846198833581</v>
      </c>
      <c r="J871" s="5" t="n">
        <f aca="false">LOOKUP(E871,'WOE &amp; IV'!$B$31:$B$34,'WOE &amp; IV'!$H$31:$H$34)</f>
        <v>-0.0820085521567092</v>
      </c>
      <c r="K871" s="5" t="n">
        <f aca="false">Model!$B$4+Model!$B$5*G871+Model!$B$6*H871+Model!$B$7*I871+Model!$B$8*J871</f>
        <v>-3.94238857072238</v>
      </c>
      <c r="L871" s="6" t="n">
        <f aca="false">IF(F871=1,LN(M871),LN(1-M871))</f>
        <v>-0.0192160010916845</v>
      </c>
      <c r="M871" s="6" t="n">
        <f aca="false">1/(1+EXP(-K871))</f>
        <v>0.0190325506830411</v>
      </c>
    </row>
    <row r="872" customFormat="false" ht="15" hidden="false" customHeight="false" outlineLevel="0" collapsed="false">
      <c r="A872" s="4" t="n">
        <v>871</v>
      </c>
      <c r="B872" s="4" t="n">
        <v>52</v>
      </c>
      <c r="C872" s="4" t="n">
        <v>172</v>
      </c>
      <c r="D872" s="4" t="n">
        <v>0</v>
      </c>
      <c r="E872" s="4" t="n">
        <v>0</v>
      </c>
      <c r="F872" s="4" t="n">
        <v>1</v>
      </c>
      <c r="G872" s="5" t="n">
        <f aca="false">LOOKUP(B872,'WOE &amp; IV'!$B$5:$B$9,'WOE &amp; IV'!$H$5:$H$9)</f>
        <v>0.218255430312074</v>
      </c>
      <c r="H872" s="5" t="n">
        <f aca="false">LOOKUP(C872,'WOE &amp; IV'!$B$14:$B$18,'WOE &amp; IV'!$H$14:$H$18)</f>
        <v>0.149360747248786</v>
      </c>
      <c r="I872" s="5" t="n">
        <f aca="false">LOOKUP(D872,'WOE &amp; IV'!$B$23:$B$26,'WOE &amp; IV'!$H$23:$H$26)</f>
        <v>0.552846198833581</v>
      </c>
      <c r="J872" s="5" t="n">
        <f aca="false">LOOKUP(E872,'WOE &amp; IV'!$B$31:$B$34,'WOE &amp; IV'!$H$31:$H$34)</f>
        <v>0.255618819166126</v>
      </c>
      <c r="K872" s="5" t="n">
        <f aca="false">Model!$B$4+Model!$B$5*G872+Model!$B$6*H872+Model!$B$7*I872+Model!$B$8*J872</f>
        <v>-2.60121388102613</v>
      </c>
      <c r="L872" s="6" t="n">
        <f aca="false">IF(F872=1,LN(M872),LN(1-M872))</f>
        <v>-2.67277469457685</v>
      </c>
      <c r="M872" s="6" t="n">
        <f aca="false">1/(1+EXP(-K872))</f>
        <v>0.0690603378729707</v>
      </c>
    </row>
    <row r="873" customFormat="false" ht="15" hidden="false" customHeight="false" outlineLevel="0" collapsed="false">
      <c r="A873" s="4" t="n">
        <v>872</v>
      </c>
      <c r="B873" s="4" t="n">
        <v>19.8</v>
      </c>
      <c r="C873" s="4" t="n">
        <v>152</v>
      </c>
      <c r="D873" s="4" t="n">
        <v>2</v>
      </c>
      <c r="E873" s="4" t="n">
        <v>0</v>
      </c>
      <c r="F873" s="4" t="n">
        <v>1</v>
      </c>
      <c r="G873" s="5" t="n">
        <f aca="false">LOOKUP(B873,'WOE &amp; IV'!$B$5:$B$9,'WOE &amp; IV'!$H$5:$H$9)</f>
        <v>0.721515666459208</v>
      </c>
      <c r="H873" s="5" t="n">
        <f aca="false">LOOKUP(C873,'WOE &amp; IV'!$B$14:$B$18,'WOE &amp; IV'!$H$14:$H$18)</f>
        <v>0.149360747248786</v>
      </c>
      <c r="I873" s="5" t="n">
        <f aca="false">LOOKUP(D873,'WOE &amp; IV'!$B$23:$B$26,'WOE &amp; IV'!$H$23:$H$26)</f>
        <v>-1.2525653595628</v>
      </c>
      <c r="J873" s="5" t="n">
        <f aca="false">LOOKUP(E873,'WOE &amp; IV'!$B$31:$B$34,'WOE &amp; IV'!$H$31:$H$34)</f>
        <v>0.255618819166126</v>
      </c>
      <c r="K873" s="5" t="n">
        <f aca="false">Model!$B$4+Model!$B$5*G873+Model!$B$6*H873+Model!$B$7*I873+Model!$B$8*J873</f>
        <v>-0.966229788505551</v>
      </c>
      <c r="L873" s="6" t="n">
        <f aca="false">IF(F873=1,LN(M873),LN(1-M873))</f>
        <v>-1.28868637673283</v>
      </c>
      <c r="M873" s="6" t="n">
        <f aca="false">1/(1+EXP(-K873))</f>
        <v>0.275632622803693</v>
      </c>
    </row>
    <row r="874" customFormat="false" ht="15" hidden="false" customHeight="false" outlineLevel="0" collapsed="false">
      <c r="A874" s="4" t="n">
        <v>873</v>
      </c>
      <c r="B874" s="4" t="n">
        <v>63.1</v>
      </c>
      <c r="C874" s="4" t="n">
        <v>88</v>
      </c>
      <c r="D874" s="4" t="n">
        <v>0</v>
      </c>
      <c r="E874" s="4" t="n">
        <v>0</v>
      </c>
      <c r="F874" s="4" t="n">
        <v>0</v>
      </c>
      <c r="G874" s="5" t="n">
        <f aca="false">LOOKUP(B874,'WOE &amp; IV'!$B$5:$B$9,'WOE &amp; IV'!$H$5:$H$9)</f>
        <v>-0.907531990639555</v>
      </c>
      <c r="H874" s="5" t="n">
        <f aca="false">LOOKUP(C874,'WOE &amp; IV'!$B$14:$B$18,'WOE &amp; IV'!$H$14:$H$18)</f>
        <v>-0.171825195660813</v>
      </c>
      <c r="I874" s="5" t="n">
        <f aca="false">LOOKUP(D874,'WOE &amp; IV'!$B$23:$B$26,'WOE &amp; IV'!$H$23:$H$26)</f>
        <v>0.552846198833581</v>
      </c>
      <c r="J874" s="5" t="n">
        <f aca="false">LOOKUP(E874,'WOE &amp; IV'!$B$31:$B$34,'WOE &amp; IV'!$H$31:$H$34)</f>
        <v>0.255618819166126</v>
      </c>
      <c r="K874" s="5" t="n">
        <f aca="false">Model!$B$4+Model!$B$5*G874+Model!$B$6*H874+Model!$B$7*I874+Model!$B$8*J874</f>
        <v>-0.860332752502532</v>
      </c>
      <c r="L874" s="6" t="n">
        <f aca="false">IF(F874=1,LN(M874),LN(1-M874))</f>
        <v>-0.352782285615836</v>
      </c>
      <c r="M874" s="6" t="n">
        <f aca="false">1/(1+EXP(-K874))</f>
        <v>0.297269828809644</v>
      </c>
    </row>
    <row r="875" customFormat="false" ht="15" hidden="false" customHeight="false" outlineLevel="0" collapsed="false">
      <c r="A875" s="4" t="n">
        <v>874</v>
      </c>
      <c r="B875" s="4" t="n">
        <v>46.6</v>
      </c>
      <c r="C875" s="4" t="n">
        <v>360</v>
      </c>
      <c r="D875" s="4" t="n">
        <v>1</v>
      </c>
      <c r="E875" s="4" t="n">
        <v>1</v>
      </c>
      <c r="F875" s="4" t="n">
        <v>0</v>
      </c>
      <c r="G875" s="5" t="n">
        <f aca="false">LOOKUP(B875,'WOE &amp; IV'!$B$5:$B$9,'WOE &amp; IV'!$H$5:$H$9)</f>
        <v>0.218255430312074</v>
      </c>
      <c r="H875" s="5" t="n">
        <f aca="false">LOOKUP(C875,'WOE &amp; IV'!$B$14:$B$18,'WOE &amp; IV'!$H$14:$H$18)</f>
        <v>1.40669467736998</v>
      </c>
      <c r="I875" s="5" t="n">
        <f aca="false">LOOKUP(D875,'WOE &amp; IV'!$B$23:$B$26,'WOE &amp; IV'!$H$23:$H$26)</f>
        <v>-0.479121632008246</v>
      </c>
      <c r="J875" s="5" t="n">
        <f aca="false">LOOKUP(E875,'WOE &amp; IV'!$B$31:$B$34,'WOE &amp; IV'!$H$31:$H$34)</f>
        <v>-0.102296734208726</v>
      </c>
      <c r="K875" s="5" t="n">
        <f aca="false">Model!$B$4+Model!$B$5*G875+Model!$B$6*H875+Model!$B$7*I875+Model!$B$8*J875</f>
        <v>-2.65262229991759</v>
      </c>
      <c r="L875" s="6" t="n">
        <f aca="false">IF(F875=1,LN(M875),LN(1-M875))</f>
        <v>-0.068094242460996</v>
      </c>
      <c r="M875" s="6" t="n">
        <f aca="false">1/(1+EXP(-K875))</f>
        <v>0.0658275692802746</v>
      </c>
    </row>
    <row r="876" customFormat="false" ht="15" hidden="false" customHeight="false" outlineLevel="0" collapsed="false">
      <c r="A876" s="4" t="n">
        <v>875</v>
      </c>
      <c r="B876" s="4" t="n">
        <v>0</v>
      </c>
      <c r="C876" s="4" t="n">
        <v>68</v>
      </c>
      <c r="D876" s="4" t="n">
        <v>0</v>
      </c>
      <c r="E876" s="4" t="n">
        <v>0</v>
      </c>
      <c r="F876" s="4" t="n">
        <v>0</v>
      </c>
      <c r="G876" s="5" t="n">
        <f aca="false">LOOKUP(B876,'WOE &amp; IV'!$B$5:$B$9,'WOE &amp; IV'!$H$5:$H$9)</f>
        <v>1.45548484153941</v>
      </c>
      <c r="H876" s="5" t="n">
        <f aca="false">LOOKUP(C876,'WOE &amp; IV'!$B$14:$B$18,'WOE &amp; IV'!$H$14:$H$18)</f>
        <v>-0.171825195660813</v>
      </c>
      <c r="I876" s="5" t="n">
        <f aca="false">LOOKUP(D876,'WOE &amp; IV'!$B$23:$B$26,'WOE &amp; IV'!$H$23:$H$26)</f>
        <v>0.552846198833581</v>
      </c>
      <c r="J876" s="5" t="n">
        <f aca="false">LOOKUP(E876,'WOE &amp; IV'!$B$31:$B$34,'WOE &amp; IV'!$H$31:$H$34)</f>
        <v>0.255618819166126</v>
      </c>
      <c r="K876" s="5" t="n">
        <f aca="false">Model!$B$4+Model!$B$5*G876+Model!$B$6*H876+Model!$B$7*I876+Model!$B$8*J876</f>
        <v>-3.58063772970695</v>
      </c>
      <c r="L876" s="6" t="n">
        <f aca="false">IF(F876=1,LN(M876),LN(1-M876))</f>
        <v>-0.0274769539427571</v>
      </c>
      <c r="M876" s="6" t="n">
        <f aca="false">1/(1+EXP(-K876))</f>
        <v>0.0271028962625628</v>
      </c>
    </row>
    <row r="877" customFormat="false" ht="15" hidden="false" customHeight="false" outlineLevel="0" collapsed="false">
      <c r="A877" s="4" t="n">
        <v>876</v>
      </c>
      <c r="B877" s="4" t="n">
        <v>0</v>
      </c>
      <c r="C877" s="4" t="n">
        <v>40</v>
      </c>
      <c r="D877" s="4" t="n">
        <v>1</v>
      </c>
      <c r="E877" s="4" t="n">
        <v>1</v>
      </c>
      <c r="F877" s="4" t="n">
        <v>0</v>
      </c>
      <c r="G877" s="5" t="n">
        <f aca="false">LOOKUP(B877,'WOE &amp; IV'!$B$5:$B$9,'WOE &amp; IV'!$H$5:$H$9)</f>
        <v>1.45548484153941</v>
      </c>
      <c r="H877" s="5" t="n">
        <f aca="false">LOOKUP(C877,'WOE &amp; IV'!$B$14:$B$18,'WOE &amp; IV'!$H$14:$H$18)</f>
        <v>-0.18579367675035</v>
      </c>
      <c r="I877" s="5" t="n">
        <f aca="false">LOOKUP(D877,'WOE &amp; IV'!$B$23:$B$26,'WOE &amp; IV'!$H$23:$H$26)</f>
        <v>-0.479121632008246</v>
      </c>
      <c r="J877" s="5" t="n">
        <f aca="false">LOOKUP(E877,'WOE &amp; IV'!$B$31:$B$34,'WOE &amp; IV'!$H$31:$H$34)</f>
        <v>-0.102296734208726</v>
      </c>
      <c r="K877" s="5" t="n">
        <f aca="false">Model!$B$4+Model!$B$5*G877+Model!$B$6*H877+Model!$B$7*I877+Model!$B$8*J877</f>
        <v>-1.87116517883044</v>
      </c>
      <c r="L877" s="6" t="n">
        <f aca="false">IF(F877=1,LN(M877),LN(1-M877))</f>
        <v>-0.143185800164767</v>
      </c>
      <c r="M877" s="6" t="n">
        <f aca="false">1/(1+EXP(-K877))</f>
        <v>0.133406959193339</v>
      </c>
    </row>
    <row r="878" customFormat="false" ht="15" hidden="false" customHeight="false" outlineLevel="0" collapsed="false">
      <c r="A878" s="4" t="n">
        <v>877</v>
      </c>
      <c r="B878" s="4" t="n">
        <v>44.7</v>
      </c>
      <c r="C878" s="4" t="n">
        <v>57</v>
      </c>
      <c r="D878" s="4" t="n">
        <v>1</v>
      </c>
      <c r="E878" s="4" t="n">
        <v>0</v>
      </c>
      <c r="F878" s="4" t="n">
        <v>0</v>
      </c>
      <c r="G878" s="5" t="n">
        <f aca="false">LOOKUP(B878,'WOE &amp; IV'!$B$5:$B$9,'WOE &amp; IV'!$H$5:$H$9)</f>
        <v>0.218255430312074</v>
      </c>
      <c r="H878" s="5" t="n">
        <f aca="false">LOOKUP(C878,'WOE &amp; IV'!$B$14:$B$18,'WOE &amp; IV'!$H$14:$H$18)</f>
        <v>-0.18579367675035</v>
      </c>
      <c r="I878" s="5" t="n">
        <f aca="false">LOOKUP(D878,'WOE &amp; IV'!$B$23:$B$26,'WOE &amp; IV'!$H$23:$H$26)</f>
        <v>-0.479121632008246</v>
      </c>
      <c r="J878" s="5" t="n">
        <f aca="false">LOOKUP(E878,'WOE &amp; IV'!$B$31:$B$34,'WOE &amp; IV'!$H$31:$H$34)</f>
        <v>0.255618819166126</v>
      </c>
      <c r="K878" s="5" t="n">
        <f aca="false">Model!$B$4+Model!$B$5*G878+Model!$B$6*H878+Model!$B$7*I878+Model!$B$8*J878</f>
        <v>-0.871282943817428</v>
      </c>
      <c r="L878" s="6" t="n">
        <f aca="false">IF(F878=1,LN(M878),LN(1-M878))</f>
        <v>-0.349539629833683</v>
      </c>
      <c r="M878" s="6" t="n">
        <f aca="false">1/(1+EXP(-K878))</f>
        <v>0.294987418220721</v>
      </c>
    </row>
    <row r="879" customFormat="false" ht="15" hidden="false" customHeight="false" outlineLevel="0" collapsed="false">
      <c r="A879" s="4" t="n">
        <v>878</v>
      </c>
      <c r="B879" s="4" t="n">
        <v>39.5</v>
      </c>
      <c r="C879" s="4" t="n">
        <v>207</v>
      </c>
      <c r="D879" s="4" t="n">
        <v>0</v>
      </c>
      <c r="E879" s="4" t="n">
        <v>2</v>
      </c>
      <c r="F879" s="4" t="n">
        <v>0</v>
      </c>
      <c r="G879" s="5" t="n">
        <f aca="false">LOOKUP(B879,'WOE &amp; IV'!$B$5:$B$9,'WOE &amp; IV'!$H$5:$H$9)</f>
        <v>0.218255430312074</v>
      </c>
      <c r="H879" s="5" t="n">
        <f aca="false">LOOKUP(C879,'WOE &amp; IV'!$B$14:$B$18,'WOE &amp; IV'!$H$14:$H$18)</f>
        <v>0.149360747248786</v>
      </c>
      <c r="I879" s="5" t="n">
        <f aca="false">LOOKUP(D879,'WOE &amp; IV'!$B$23:$B$26,'WOE &amp; IV'!$H$23:$H$26)</f>
        <v>0.552846198833581</v>
      </c>
      <c r="J879" s="5" t="n">
        <f aca="false">LOOKUP(E879,'WOE &amp; IV'!$B$31:$B$34,'WOE &amp; IV'!$H$31:$H$34)</f>
        <v>-0.0820085521567092</v>
      </c>
      <c r="K879" s="5" t="n">
        <f aca="false">Model!$B$4+Model!$B$5*G879+Model!$B$6*H879+Model!$B$7*I879+Model!$B$8*J879</f>
        <v>-2.20085534411151</v>
      </c>
      <c r="L879" s="6" t="n">
        <f aca="false">IF(F879=1,LN(M879),LN(1-M879))</f>
        <v>-0.104998031617279</v>
      </c>
      <c r="M879" s="6" t="n">
        <f aca="false">1/(1+EXP(-K879))</f>
        <v>0.0996737052287567</v>
      </c>
    </row>
    <row r="880" customFormat="false" ht="15" hidden="false" customHeight="false" outlineLevel="0" collapsed="false">
      <c r="A880" s="4" t="n">
        <v>879</v>
      </c>
      <c r="B880" s="4" t="n">
        <v>42.4</v>
      </c>
      <c r="C880" s="4" t="n">
        <v>107</v>
      </c>
      <c r="D880" s="4" t="n">
        <v>0</v>
      </c>
      <c r="E880" s="4" t="n">
        <v>1</v>
      </c>
      <c r="F880" s="4" t="n">
        <v>0</v>
      </c>
      <c r="G880" s="5" t="n">
        <f aca="false">LOOKUP(B880,'WOE &amp; IV'!$B$5:$B$9,'WOE &amp; IV'!$H$5:$H$9)</f>
        <v>0.218255430312074</v>
      </c>
      <c r="H880" s="5" t="n">
        <f aca="false">LOOKUP(C880,'WOE &amp; IV'!$B$14:$B$18,'WOE &amp; IV'!$H$14:$H$18)</f>
        <v>-0.171825195660813</v>
      </c>
      <c r="I880" s="5" t="n">
        <f aca="false">LOOKUP(D880,'WOE &amp; IV'!$B$23:$B$26,'WOE &amp; IV'!$H$23:$H$26)</f>
        <v>0.552846198833581</v>
      </c>
      <c r="J880" s="5" t="n">
        <f aca="false">LOOKUP(E880,'WOE &amp; IV'!$B$31:$B$34,'WOE &amp; IV'!$H$31:$H$34)</f>
        <v>-0.102296734208726</v>
      </c>
      <c r="K880" s="5" t="n">
        <f aca="false">Model!$B$4+Model!$B$5*G880+Model!$B$6*H880+Model!$B$7*I880+Model!$B$8*J880</f>
        <v>-1.73192296831015</v>
      </c>
      <c r="L880" s="6" t="n">
        <f aca="false">IF(F880=1,LN(M880),LN(1-M880))</f>
        <v>-0.162921100069835</v>
      </c>
      <c r="M880" s="6" t="n">
        <f aca="false">1/(1+EXP(-K880))</f>
        <v>0.150341776255468</v>
      </c>
    </row>
    <row r="881" customFormat="false" ht="15" hidden="false" customHeight="false" outlineLevel="0" collapsed="false">
      <c r="A881" s="4" t="n">
        <v>880</v>
      </c>
      <c r="B881" s="4" t="n">
        <v>44.3</v>
      </c>
      <c r="C881" s="4" t="n">
        <v>96</v>
      </c>
      <c r="D881" s="4" t="n">
        <v>1</v>
      </c>
      <c r="E881" s="4" t="n">
        <v>2</v>
      </c>
      <c r="F881" s="4" t="n">
        <v>1</v>
      </c>
      <c r="G881" s="5" t="n">
        <f aca="false">LOOKUP(B881,'WOE &amp; IV'!$B$5:$B$9,'WOE &amp; IV'!$H$5:$H$9)</f>
        <v>0.218255430312074</v>
      </c>
      <c r="H881" s="5" t="n">
        <f aca="false">LOOKUP(C881,'WOE &amp; IV'!$B$14:$B$18,'WOE &amp; IV'!$H$14:$H$18)</f>
        <v>-0.171825195660813</v>
      </c>
      <c r="I881" s="5" t="n">
        <f aca="false">LOOKUP(D881,'WOE &amp; IV'!$B$23:$B$26,'WOE &amp; IV'!$H$23:$H$26)</f>
        <v>-0.479121632008246</v>
      </c>
      <c r="J881" s="5" t="n">
        <f aca="false">LOOKUP(E881,'WOE &amp; IV'!$B$31:$B$34,'WOE &amp; IV'!$H$31:$H$34)</f>
        <v>-0.0820085521567092</v>
      </c>
      <c r="K881" s="5" t="n">
        <f aca="false">Model!$B$4+Model!$B$5*G881+Model!$B$6*H881+Model!$B$7*I881+Model!$B$8*J881</f>
        <v>-0.490272150059927</v>
      </c>
      <c r="L881" s="6" t="n">
        <f aca="false">IF(F881=1,LN(M881),LN(1-M881))</f>
        <v>-0.968032921332783</v>
      </c>
      <c r="M881" s="6" t="n">
        <f aca="false">1/(1+EXP(-K881))</f>
        <v>0.379829458153552</v>
      </c>
    </row>
    <row r="882" customFormat="false" ht="15" hidden="false" customHeight="false" outlineLevel="0" collapsed="false">
      <c r="A882" s="4" t="n">
        <v>881</v>
      </c>
      <c r="B882" s="4" t="n">
        <v>50.6</v>
      </c>
      <c r="C882" s="4" t="n">
        <v>69</v>
      </c>
      <c r="D882" s="4" t="n">
        <v>2</v>
      </c>
      <c r="E882" s="4" t="n">
        <v>3</v>
      </c>
      <c r="F882" s="4" t="n">
        <v>0</v>
      </c>
      <c r="G882" s="5" t="n">
        <f aca="false">LOOKUP(B882,'WOE &amp; IV'!$B$5:$B$9,'WOE &amp; IV'!$H$5:$H$9)</f>
        <v>0.218255430312074</v>
      </c>
      <c r="H882" s="5" t="n">
        <f aca="false">LOOKUP(C882,'WOE &amp; IV'!$B$14:$B$18,'WOE &amp; IV'!$H$14:$H$18)</f>
        <v>-0.171825195660813</v>
      </c>
      <c r="I882" s="5" t="n">
        <f aca="false">LOOKUP(D882,'WOE &amp; IV'!$B$23:$B$26,'WOE &amp; IV'!$H$23:$H$26)</f>
        <v>-1.2525653595628</v>
      </c>
      <c r="J882" s="5" t="n">
        <f aca="false">LOOKUP(E882,'WOE &amp; IV'!$B$31:$B$34,'WOE &amp; IV'!$H$31:$H$34)</f>
        <v>-0.0820085521567092</v>
      </c>
      <c r="K882" s="5" t="n">
        <f aca="false">Model!$B$4+Model!$B$5*G882+Model!$B$6*H882+Model!$B$7*I882+Model!$B$8*J882</f>
        <v>0.458356581785735</v>
      </c>
      <c r="L882" s="6" t="n">
        <f aca="false">IF(F882=1,LN(M882),LN(1-M882))</f>
        <v>-0.948360099206437</v>
      </c>
      <c r="M882" s="6" t="n">
        <f aca="false">1/(1+EXP(-K882))</f>
        <v>0.612624239323444</v>
      </c>
    </row>
    <row r="883" customFormat="false" ht="15" hidden="false" customHeight="false" outlineLevel="0" collapsed="false">
      <c r="A883" s="4" t="n">
        <v>882</v>
      </c>
      <c r="B883" s="4" t="n">
        <v>68.7</v>
      </c>
      <c r="C883" s="4" t="n">
        <v>92</v>
      </c>
      <c r="D883" s="4" t="n">
        <v>0</v>
      </c>
      <c r="E883" s="4" t="n">
        <v>0</v>
      </c>
      <c r="F883" s="4" t="n">
        <v>0</v>
      </c>
      <c r="G883" s="5" t="n">
        <f aca="false">LOOKUP(B883,'WOE &amp; IV'!$B$5:$B$9,'WOE &amp; IV'!$H$5:$H$9)</f>
        <v>-0.907531990639555</v>
      </c>
      <c r="H883" s="5" t="n">
        <f aca="false">LOOKUP(C883,'WOE &amp; IV'!$B$14:$B$18,'WOE &amp; IV'!$H$14:$H$18)</f>
        <v>-0.171825195660813</v>
      </c>
      <c r="I883" s="5" t="n">
        <f aca="false">LOOKUP(D883,'WOE &amp; IV'!$B$23:$B$26,'WOE &amp; IV'!$H$23:$H$26)</f>
        <v>0.552846198833581</v>
      </c>
      <c r="J883" s="5" t="n">
        <f aca="false">LOOKUP(E883,'WOE &amp; IV'!$B$31:$B$34,'WOE &amp; IV'!$H$31:$H$34)</f>
        <v>0.255618819166126</v>
      </c>
      <c r="K883" s="5" t="n">
        <f aca="false">Model!$B$4+Model!$B$5*G883+Model!$B$6*H883+Model!$B$7*I883+Model!$B$8*J883</f>
        <v>-0.860332752502532</v>
      </c>
      <c r="L883" s="6" t="n">
        <f aca="false">IF(F883=1,LN(M883),LN(1-M883))</f>
        <v>-0.352782285615836</v>
      </c>
      <c r="M883" s="6" t="n">
        <f aca="false">1/(1+EXP(-K883))</f>
        <v>0.297269828809644</v>
      </c>
    </row>
    <row r="884" customFormat="false" ht="15" hidden="false" customHeight="false" outlineLevel="0" collapsed="false">
      <c r="A884" s="4" t="n">
        <v>883</v>
      </c>
      <c r="B884" s="4" t="n">
        <v>17.2</v>
      </c>
      <c r="C884" s="4" t="n">
        <v>65</v>
      </c>
      <c r="D884" s="4" t="n">
        <v>0</v>
      </c>
      <c r="E884" s="4" t="n">
        <v>2</v>
      </c>
      <c r="F884" s="4" t="n">
        <v>0</v>
      </c>
      <c r="G884" s="5" t="n">
        <f aca="false">LOOKUP(B884,'WOE &amp; IV'!$B$5:$B$9,'WOE &amp; IV'!$H$5:$H$9)</f>
        <v>0.721515666459208</v>
      </c>
      <c r="H884" s="5" t="n">
        <f aca="false">LOOKUP(C884,'WOE &amp; IV'!$B$14:$B$18,'WOE &amp; IV'!$H$14:$H$18)</f>
        <v>-0.171825195660813</v>
      </c>
      <c r="I884" s="5" t="n">
        <f aca="false">LOOKUP(D884,'WOE &amp; IV'!$B$23:$B$26,'WOE &amp; IV'!$H$23:$H$26)</f>
        <v>0.552846198833581</v>
      </c>
      <c r="J884" s="5" t="n">
        <f aca="false">LOOKUP(E884,'WOE &amp; IV'!$B$31:$B$34,'WOE &amp; IV'!$H$31:$H$34)</f>
        <v>-0.0820085521567092</v>
      </c>
      <c r="K884" s="5" t="n">
        <f aca="false">Model!$B$4+Model!$B$5*G884+Model!$B$6*H884+Model!$B$7*I884+Model!$B$8*J884</f>
        <v>-2.33533387844001</v>
      </c>
      <c r="L884" s="6" t="n">
        <f aca="false">IF(F884=1,LN(M884),LN(1-M884))</f>
        <v>-0.0923769411437892</v>
      </c>
      <c r="M884" s="6" t="n">
        <f aca="false">1/(1+EXP(-K884))</f>
        <v>0.0882385956233166</v>
      </c>
    </row>
    <row r="885" customFormat="false" ht="15" hidden="false" customHeight="false" outlineLevel="0" collapsed="false">
      <c r="A885" s="4" t="n">
        <v>884</v>
      </c>
      <c r="B885" s="4" t="n">
        <v>15.7</v>
      </c>
      <c r="C885" s="4" t="n">
        <v>162</v>
      </c>
      <c r="D885" s="4" t="n">
        <v>0</v>
      </c>
      <c r="E885" s="4" t="n">
        <v>1</v>
      </c>
      <c r="F885" s="4" t="n">
        <v>0</v>
      </c>
      <c r="G885" s="5" t="n">
        <f aca="false">LOOKUP(B885,'WOE &amp; IV'!$B$5:$B$9,'WOE &amp; IV'!$H$5:$H$9)</f>
        <v>0.721515666459208</v>
      </c>
      <c r="H885" s="5" t="n">
        <f aca="false">LOOKUP(C885,'WOE &amp; IV'!$B$14:$B$18,'WOE &amp; IV'!$H$14:$H$18)</f>
        <v>0.149360747248786</v>
      </c>
      <c r="I885" s="5" t="n">
        <f aca="false">LOOKUP(D885,'WOE &amp; IV'!$B$23:$B$26,'WOE &amp; IV'!$H$23:$H$26)</f>
        <v>0.552846198833581</v>
      </c>
      <c r="J885" s="5" t="n">
        <f aca="false">LOOKUP(E885,'WOE &amp; IV'!$B$31:$B$34,'WOE &amp; IV'!$H$31:$H$34)</f>
        <v>-0.102296734208726</v>
      </c>
      <c r="K885" s="5" t="n">
        <f aca="false">Model!$B$4+Model!$B$5*G885+Model!$B$6*H885+Model!$B$7*I885+Model!$B$8*J885</f>
        <v>-2.75615080168681</v>
      </c>
      <c r="L885" s="6" t="n">
        <f aca="false">IF(F885=1,LN(M885),LN(1-M885))</f>
        <v>-0.0615990743239161</v>
      </c>
      <c r="M885" s="6" t="n">
        <f aca="false">1/(1+EXP(-K885))</f>
        <v>0.0597402144779439</v>
      </c>
    </row>
    <row r="886" customFormat="false" ht="15" hidden="false" customHeight="false" outlineLevel="0" collapsed="false">
      <c r="A886" s="4" t="n">
        <v>885</v>
      </c>
      <c r="B886" s="4" t="n">
        <v>17.7</v>
      </c>
      <c r="C886" s="4" t="n">
        <v>81</v>
      </c>
      <c r="D886" s="4" t="n">
        <v>0</v>
      </c>
      <c r="E886" s="4" t="n">
        <v>0</v>
      </c>
      <c r="F886" s="4" t="n">
        <v>0</v>
      </c>
      <c r="G886" s="5" t="n">
        <f aca="false">LOOKUP(B886,'WOE &amp; IV'!$B$5:$B$9,'WOE &amp; IV'!$H$5:$H$9)</f>
        <v>0.721515666459208</v>
      </c>
      <c r="H886" s="5" t="n">
        <f aca="false">LOOKUP(C886,'WOE &amp; IV'!$B$14:$B$18,'WOE &amp; IV'!$H$14:$H$18)</f>
        <v>-0.171825195660813</v>
      </c>
      <c r="I886" s="5" t="n">
        <f aca="false">LOOKUP(D886,'WOE &amp; IV'!$B$23:$B$26,'WOE &amp; IV'!$H$23:$H$26)</f>
        <v>0.552846198833581</v>
      </c>
      <c r="J886" s="5" t="n">
        <f aca="false">LOOKUP(E886,'WOE &amp; IV'!$B$31:$B$34,'WOE &amp; IV'!$H$31:$H$34)</f>
        <v>0.255618819166126</v>
      </c>
      <c r="K886" s="5" t="n">
        <f aca="false">Model!$B$4+Model!$B$5*G886+Model!$B$6*H886+Model!$B$7*I886+Model!$B$8*J886</f>
        <v>-2.73569241535463</v>
      </c>
      <c r="L886" s="6" t="n">
        <f aca="false">IF(F886=1,LN(M886),LN(1-M886))</f>
        <v>-0.0628330886981154</v>
      </c>
      <c r="M886" s="6" t="n">
        <f aca="false">1/(1+EXP(-K886))</f>
        <v>0.0608997929533568</v>
      </c>
    </row>
    <row r="887" customFormat="false" ht="15" hidden="false" customHeight="false" outlineLevel="0" collapsed="false">
      <c r="A887" s="4" t="n">
        <v>886</v>
      </c>
      <c r="B887" s="4" t="n">
        <v>52.2</v>
      </c>
      <c r="C887" s="4" t="n">
        <v>58</v>
      </c>
      <c r="D887" s="4" t="n">
        <v>1</v>
      </c>
      <c r="E887" s="4" t="n">
        <v>1</v>
      </c>
      <c r="F887" s="4" t="n">
        <v>0</v>
      </c>
      <c r="G887" s="5" t="n">
        <f aca="false">LOOKUP(B887,'WOE &amp; IV'!$B$5:$B$9,'WOE &amp; IV'!$H$5:$H$9)</f>
        <v>0.218255430312074</v>
      </c>
      <c r="H887" s="5" t="n">
        <f aca="false">LOOKUP(C887,'WOE &amp; IV'!$B$14:$B$18,'WOE &amp; IV'!$H$14:$H$18)</f>
        <v>-0.18579367675035</v>
      </c>
      <c r="I887" s="5" t="n">
        <f aca="false">LOOKUP(D887,'WOE &amp; IV'!$B$23:$B$26,'WOE &amp; IV'!$H$23:$H$26)</f>
        <v>-0.479121632008246</v>
      </c>
      <c r="J887" s="5" t="n">
        <f aca="false">LOOKUP(E887,'WOE &amp; IV'!$B$31:$B$34,'WOE &amp; IV'!$H$31:$H$34)</f>
        <v>-0.102296734208726</v>
      </c>
      <c r="K887" s="5" t="n">
        <f aca="false">Model!$B$4+Model!$B$5*G887+Model!$B$6*H887+Model!$B$7*I887+Model!$B$8*J887</f>
        <v>-0.446866680625528</v>
      </c>
      <c r="L887" s="6" t="n">
        <f aca="false">IF(F887=1,LN(M887),LN(1-M887))</f>
        <v>-0.494470105020627</v>
      </c>
      <c r="M887" s="6" t="n">
        <f aca="false">1/(1+EXP(-K887))</f>
        <v>0.390105998544916</v>
      </c>
    </row>
    <row r="888" customFormat="false" ht="15" hidden="false" customHeight="false" outlineLevel="0" collapsed="false">
      <c r="A888" s="4" t="n">
        <v>887</v>
      </c>
      <c r="B888" s="4" t="n">
        <v>76.1</v>
      </c>
      <c r="C888" s="4" t="n">
        <v>196</v>
      </c>
      <c r="D888" s="4" t="n">
        <v>1</v>
      </c>
      <c r="E888" s="4" t="n">
        <v>2</v>
      </c>
      <c r="F888" s="4" t="n">
        <v>0</v>
      </c>
      <c r="G888" s="5" t="n">
        <f aca="false">LOOKUP(B888,'WOE &amp; IV'!$B$5:$B$9,'WOE &amp; IV'!$H$5:$H$9)</f>
        <v>-0.907531990639555</v>
      </c>
      <c r="H888" s="5" t="n">
        <f aca="false">LOOKUP(C888,'WOE &amp; IV'!$B$14:$B$18,'WOE &amp; IV'!$H$14:$H$18)</f>
        <v>0.149360747248786</v>
      </c>
      <c r="I888" s="5" t="n">
        <f aca="false">LOOKUP(D888,'WOE &amp; IV'!$B$23:$B$26,'WOE &amp; IV'!$H$23:$H$26)</f>
        <v>-0.479121632008246</v>
      </c>
      <c r="J888" s="5" t="n">
        <f aca="false">LOOKUP(E888,'WOE &amp; IV'!$B$31:$B$34,'WOE &amp; IV'!$H$31:$H$34)</f>
        <v>-0.0820085521567092</v>
      </c>
      <c r="K888" s="5" t="n">
        <f aca="false">Model!$B$4+Model!$B$5*G888+Model!$B$6*H888+Model!$B$7*I888+Model!$B$8*J888</f>
        <v>0.360859679415501</v>
      </c>
      <c r="L888" s="6" t="n">
        <f aca="false">IF(F888=1,LN(M888),LN(1-M888))</f>
        <v>-0.8897669244132</v>
      </c>
      <c r="M888" s="6" t="n">
        <f aca="false">1/(1+EXP(-K888))</f>
        <v>0.589248522261964</v>
      </c>
    </row>
    <row r="889" customFormat="false" ht="15" hidden="false" customHeight="false" outlineLevel="0" collapsed="false">
      <c r="A889" s="4" t="n">
        <v>888</v>
      </c>
      <c r="B889" s="4" t="n">
        <v>34.2</v>
      </c>
      <c r="C889" s="4" t="n">
        <v>42</v>
      </c>
      <c r="D889" s="4" t="n">
        <v>0</v>
      </c>
      <c r="E889" s="4" t="n">
        <v>2</v>
      </c>
      <c r="F889" s="4" t="n">
        <v>0</v>
      </c>
      <c r="G889" s="5" t="n">
        <f aca="false">LOOKUP(B889,'WOE &amp; IV'!$B$5:$B$9,'WOE &amp; IV'!$H$5:$H$9)</f>
        <v>0.218255430312074</v>
      </c>
      <c r="H889" s="5" t="n">
        <f aca="false">LOOKUP(C889,'WOE &amp; IV'!$B$14:$B$18,'WOE &amp; IV'!$H$14:$H$18)</f>
        <v>-0.18579367675035</v>
      </c>
      <c r="I889" s="5" t="n">
        <f aca="false">LOOKUP(D889,'WOE &amp; IV'!$B$23:$B$26,'WOE &amp; IV'!$H$23:$H$26)</f>
        <v>0.552846198833581</v>
      </c>
      <c r="J889" s="5" t="n">
        <f aca="false">LOOKUP(E889,'WOE &amp; IV'!$B$31:$B$34,'WOE &amp; IV'!$H$31:$H$34)</f>
        <v>-0.0820085521567092</v>
      </c>
      <c r="K889" s="5" t="n">
        <f aca="false">Model!$B$4+Model!$B$5*G889+Model!$B$6*H889+Model!$B$7*I889+Model!$B$8*J889</f>
        <v>-1.73663295143031</v>
      </c>
      <c r="L889" s="6" t="n">
        <f aca="false">IF(F889=1,LN(M889),LN(1-M889))</f>
        <v>-0.162214408165028</v>
      </c>
      <c r="M889" s="6" t="n">
        <f aca="false">1/(1+EXP(-K889))</f>
        <v>0.149741117451537</v>
      </c>
    </row>
    <row r="890" customFormat="false" ht="15" hidden="false" customHeight="false" outlineLevel="0" collapsed="false">
      <c r="A890" s="4" t="n">
        <v>889</v>
      </c>
      <c r="B890" s="4" t="n">
        <v>0</v>
      </c>
      <c r="C890" s="4" t="n">
        <v>109</v>
      </c>
      <c r="D890" s="4" t="n">
        <v>0</v>
      </c>
      <c r="E890" s="4" t="n">
        <v>0</v>
      </c>
      <c r="F890" s="4" t="n">
        <v>0</v>
      </c>
      <c r="G890" s="5" t="n">
        <f aca="false">LOOKUP(B890,'WOE &amp; IV'!$B$5:$B$9,'WOE &amp; IV'!$H$5:$H$9)</f>
        <v>1.45548484153941</v>
      </c>
      <c r="H890" s="5" t="n">
        <f aca="false">LOOKUP(C890,'WOE &amp; IV'!$B$14:$B$18,'WOE &amp; IV'!$H$14:$H$18)</f>
        <v>-0.171825195660813</v>
      </c>
      <c r="I890" s="5" t="n">
        <f aca="false">LOOKUP(D890,'WOE &amp; IV'!$B$23:$B$26,'WOE &amp; IV'!$H$23:$H$26)</f>
        <v>0.552846198833581</v>
      </c>
      <c r="J890" s="5" t="n">
        <f aca="false">LOOKUP(E890,'WOE &amp; IV'!$B$31:$B$34,'WOE &amp; IV'!$H$31:$H$34)</f>
        <v>0.255618819166126</v>
      </c>
      <c r="K890" s="5" t="n">
        <f aca="false">Model!$B$4+Model!$B$5*G890+Model!$B$6*H890+Model!$B$7*I890+Model!$B$8*J890</f>
        <v>-3.58063772970695</v>
      </c>
      <c r="L890" s="6" t="n">
        <f aca="false">IF(F890=1,LN(M890),LN(1-M890))</f>
        <v>-0.0274769539427571</v>
      </c>
      <c r="M890" s="6" t="n">
        <f aca="false">1/(1+EXP(-K890))</f>
        <v>0.0271028962625628</v>
      </c>
    </row>
    <row r="891" customFormat="false" ht="15" hidden="false" customHeight="false" outlineLevel="0" collapsed="false">
      <c r="A891" s="4" t="n">
        <v>890</v>
      </c>
      <c r="B891" s="4" t="n">
        <v>2.4</v>
      </c>
      <c r="C891" s="4" t="n">
        <v>13</v>
      </c>
      <c r="D891" s="4" t="n">
        <v>1</v>
      </c>
      <c r="E891" s="4" t="n">
        <v>2</v>
      </c>
      <c r="F891" s="4" t="n">
        <v>0</v>
      </c>
      <c r="G891" s="5" t="n">
        <f aca="false">LOOKUP(B891,'WOE &amp; IV'!$B$5:$B$9,'WOE &amp; IV'!$H$5:$H$9)</f>
        <v>1.45548484153941</v>
      </c>
      <c r="H891" s="5" t="n">
        <f aca="false">LOOKUP(C891,'WOE &amp; IV'!$B$14:$B$18,'WOE &amp; IV'!$H$14:$H$18)</f>
        <v>-0.498509425915863</v>
      </c>
      <c r="I891" s="5" t="n">
        <f aca="false">LOOKUP(D891,'WOE &amp; IV'!$B$23:$B$26,'WOE &amp; IV'!$H$23:$H$26)</f>
        <v>-0.479121632008246</v>
      </c>
      <c r="J891" s="5" t="n">
        <f aca="false">LOOKUP(E891,'WOE &amp; IV'!$B$31:$B$34,'WOE &amp; IV'!$H$31:$H$34)</f>
        <v>-0.0820085521567092</v>
      </c>
      <c r="K891" s="5" t="n">
        <f aca="false">Model!$B$4+Model!$B$5*G891+Model!$B$6*H891+Model!$B$7*I891+Model!$B$8*J891</f>
        <v>-1.46208032093857</v>
      </c>
      <c r="L891" s="6" t="n">
        <f aca="false">IF(F891=1,LN(M891),LN(1-M891))</f>
        <v>-0.208438886452159</v>
      </c>
      <c r="M891" s="6" t="n">
        <f aca="false">1/(1+EXP(-K891))</f>
        <v>0.188149351740069</v>
      </c>
    </row>
    <row r="892" customFormat="false" ht="15" hidden="false" customHeight="false" outlineLevel="0" collapsed="false">
      <c r="A892" s="4" t="n">
        <v>891</v>
      </c>
      <c r="B892" s="4" t="n">
        <v>24.2</v>
      </c>
      <c r="C892" s="4" t="n">
        <v>27</v>
      </c>
      <c r="D892" s="4" t="n">
        <v>0</v>
      </c>
      <c r="E892" s="4" t="n">
        <v>2</v>
      </c>
      <c r="F892" s="4" t="n">
        <v>0</v>
      </c>
      <c r="G892" s="5" t="n">
        <f aca="false">LOOKUP(B892,'WOE &amp; IV'!$B$5:$B$9,'WOE &amp; IV'!$H$5:$H$9)</f>
        <v>0.721515666459208</v>
      </c>
      <c r="H892" s="5" t="n">
        <f aca="false">LOOKUP(C892,'WOE &amp; IV'!$B$14:$B$18,'WOE &amp; IV'!$H$14:$H$18)</f>
        <v>-0.18579367675035</v>
      </c>
      <c r="I892" s="5" t="n">
        <f aca="false">LOOKUP(D892,'WOE &amp; IV'!$B$23:$B$26,'WOE &amp; IV'!$H$23:$H$26)</f>
        <v>0.552846198833581</v>
      </c>
      <c r="J892" s="5" t="n">
        <f aca="false">LOOKUP(E892,'WOE &amp; IV'!$B$31:$B$34,'WOE &amp; IV'!$H$31:$H$34)</f>
        <v>-0.0820085521567092</v>
      </c>
      <c r="K892" s="5" t="n">
        <f aca="false">Model!$B$4+Model!$B$5*G892+Model!$B$6*H892+Model!$B$7*I892+Model!$B$8*J892</f>
        <v>-2.31598613528289</v>
      </c>
      <c r="L892" s="6" t="n">
        <f aca="false">IF(F892=1,LN(M892),LN(1-M892))</f>
        <v>-0.0940992971551728</v>
      </c>
      <c r="M892" s="6" t="n">
        <f aca="false">1/(1+EXP(-K892))</f>
        <v>0.089807621760415</v>
      </c>
    </row>
    <row r="893" customFormat="false" ht="15" hidden="false" customHeight="false" outlineLevel="0" collapsed="false">
      <c r="A893" s="4" t="n">
        <v>892</v>
      </c>
      <c r="B893" s="4" t="n">
        <v>31.1</v>
      </c>
      <c r="C893" s="4" t="n">
        <v>74</v>
      </c>
      <c r="D893" s="4" t="n">
        <v>1</v>
      </c>
      <c r="E893" s="4" t="n">
        <v>3</v>
      </c>
      <c r="F893" s="4" t="n">
        <v>0</v>
      </c>
      <c r="G893" s="5" t="n">
        <f aca="false">LOOKUP(B893,'WOE &amp; IV'!$B$5:$B$9,'WOE &amp; IV'!$H$5:$H$9)</f>
        <v>0.218255430312074</v>
      </c>
      <c r="H893" s="5" t="n">
        <f aca="false">LOOKUP(C893,'WOE &amp; IV'!$B$14:$B$18,'WOE &amp; IV'!$H$14:$H$18)</f>
        <v>-0.171825195660813</v>
      </c>
      <c r="I893" s="5" t="n">
        <f aca="false">LOOKUP(D893,'WOE &amp; IV'!$B$23:$B$26,'WOE &amp; IV'!$H$23:$H$26)</f>
        <v>-0.479121632008246</v>
      </c>
      <c r="J893" s="5" t="n">
        <f aca="false">LOOKUP(E893,'WOE &amp; IV'!$B$31:$B$34,'WOE &amp; IV'!$H$31:$H$34)</f>
        <v>-0.0820085521567092</v>
      </c>
      <c r="K893" s="5" t="n">
        <f aca="false">Model!$B$4+Model!$B$5*G893+Model!$B$6*H893+Model!$B$7*I893+Model!$B$8*J893</f>
        <v>-0.490272150059927</v>
      </c>
      <c r="L893" s="6" t="n">
        <f aca="false">IF(F893=1,LN(M893),LN(1-M893))</f>
        <v>-0.477760771272856</v>
      </c>
      <c r="M893" s="6" t="n">
        <f aca="false">1/(1+EXP(-K893))</f>
        <v>0.379829458153552</v>
      </c>
    </row>
    <row r="894" customFormat="false" ht="15" hidden="false" customHeight="false" outlineLevel="0" collapsed="false">
      <c r="A894" s="4" t="n">
        <v>893</v>
      </c>
      <c r="B894" s="4" t="n">
        <v>34.8</v>
      </c>
      <c r="C894" s="4" t="n">
        <v>64</v>
      </c>
      <c r="D894" s="4" t="n">
        <v>0</v>
      </c>
      <c r="E894" s="4" t="n">
        <v>3</v>
      </c>
      <c r="F894" s="4" t="n">
        <v>0</v>
      </c>
      <c r="G894" s="5" t="n">
        <f aca="false">LOOKUP(B894,'WOE &amp; IV'!$B$5:$B$9,'WOE &amp; IV'!$H$5:$H$9)</f>
        <v>0.218255430312074</v>
      </c>
      <c r="H894" s="5" t="n">
        <f aca="false">LOOKUP(C894,'WOE &amp; IV'!$B$14:$B$18,'WOE &amp; IV'!$H$14:$H$18)</f>
        <v>-0.171825195660813</v>
      </c>
      <c r="I894" s="5" t="n">
        <f aca="false">LOOKUP(D894,'WOE &amp; IV'!$B$23:$B$26,'WOE &amp; IV'!$H$23:$H$26)</f>
        <v>0.552846198833581</v>
      </c>
      <c r="J894" s="5" t="n">
        <f aca="false">LOOKUP(E894,'WOE &amp; IV'!$B$31:$B$34,'WOE &amp; IV'!$H$31:$H$34)</f>
        <v>-0.0820085521567092</v>
      </c>
      <c r="K894" s="5" t="n">
        <f aca="false">Model!$B$4+Model!$B$5*G894+Model!$B$6*H894+Model!$B$7*I894+Model!$B$8*J894</f>
        <v>-1.75598069458743</v>
      </c>
      <c r="L894" s="6" t="n">
        <f aca="false">IF(F894=1,LN(M894),LN(1-M894))</f>
        <v>-0.159340977938033</v>
      </c>
      <c r="M894" s="6" t="n">
        <f aca="false">1/(1+EXP(-K894))</f>
        <v>0.147294444388917</v>
      </c>
    </row>
    <row r="895" customFormat="false" ht="15" hidden="false" customHeight="false" outlineLevel="0" collapsed="false">
      <c r="A895" s="4" t="n">
        <v>894</v>
      </c>
      <c r="B895" s="4" t="n">
        <v>46</v>
      </c>
      <c r="C895" s="4" t="n">
        <v>64</v>
      </c>
      <c r="D895" s="4" t="n">
        <v>0</v>
      </c>
      <c r="E895" s="4" t="n">
        <v>0</v>
      </c>
      <c r="F895" s="4" t="n">
        <v>0</v>
      </c>
      <c r="G895" s="5" t="n">
        <f aca="false">LOOKUP(B895,'WOE &amp; IV'!$B$5:$B$9,'WOE &amp; IV'!$H$5:$H$9)</f>
        <v>0.218255430312074</v>
      </c>
      <c r="H895" s="5" t="n">
        <f aca="false">LOOKUP(C895,'WOE &amp; IV'!$B$14:$B$18,'WOE &amp; IV'!$H$14:$H$18)</f>
        <v>-0.171825195660813</v>
      </c>
      <c r="I895" s="5" t="n">
        <f aca="false">LOOKUP(D895,'WOE &amp; IV'!$B$23:$B$26,'WOE &amp; IV'!$H$23:$H$26)</f>
        <v>0.552846198833581</v>
      </c>
      <c r="J895" s="5" t="n">
        <f aca="false">LOOKUP(E895,'WOE &amp; IV'!$B$31:$B$34,'WOE &amp; IV'!$H$31:$H$34)</f>
        <v>0.255618819166126</v>
      </c>
      <c r="K895" s="5" t="n">
        <f aca="false">Model!$B$4+Model!$B$5*G895+Model!$B$6*H895+Model!$B$7*I895+Model!$B$8*J895</f>
        <v>-2.15633923150205</v>
      </c>
      <c r="L895" s="6" t="n">
        <f aca="false">IF(F895=1,LN(M895),LN(1-M895))</f>
        <v>-0.109525097706125</v>
      </c>
      <c r="M895" s="6" t="n">
        <f aca="false">1/(1+EXP(-K895))</f>
        <v>0.103740329981978</v>
      </c>
    </row>
    <row r="896" customFormat="false" ht="15" hidden="false" customHeight="false" outlineLevel="0" collapsed="false">
      <c r="A896" s="4" t="n">
        <v>895</v>
      </c>
      <c r="B896" s="4" t="n">
        <v>37.2</v>
      </c>
      <c r="C896" s="4" t="n">
        <v>173</v>
      </c>
      <c r="D896" s="4" t="n">
        <v>0</v>
      </c>
      <c r="E896" s="4" t="n">
        <v>2</v>
      </c>
      <c r="F896" s="4" t="n">
        <v>0</v>
      </c>
      <c r="G896" s="5" t="n">
        <f aca="false">LOOKUP(B896,'WOE &amp; IV'!$B$5:$B$9,'WOE &amp; IV'!$H$5:$H$9)</f>
        <v>0.218255430312074</v>
      </c>
      <c r="H896" s="5" t="n">
        <f aca="false">LOOKUP(C896,'WOE &amp; IV'!$B$14:$B$18,'WOE &amp; IV'!$H$14:$H$18)</f>
        <v>0.149360747248786</v>
      </c>
      <c r="I896" s="5" t="n">
        <f aca="false">LOOKUP(D896,'WOE &amp; IV'!$B$23:$B$26,'WOE &amp; IV'!$H$23:$H$26)</f>
        <v>0.552846198833581</v>
      </c>
      <c r="J896" s="5" t="n">
        <f aca="false">LOOKUP(E896,'WOE &amp; IV'!$B$31:$B$34,'WOE &amp; IV'!$H$31:$H$34)</f>
        <v>-0.0820085521567092</v>
      </c>
      <c r="K896" s="5" t="n">
        <f aca="false">Model!$B$4+Model!$B$5*G896+Model!$B$6*H896+Model!$B$7*I896+Model!$B$8*J896</f>
        <v>-2.20085534411151</v>
      </c>
      <c r="L896" s="6" t="n">
        <f aca="false">IF(F896=1,LN(M896),LN(1-M896))</f>
        <v>-0.104998031617279</v>
      </c>
      <c r="M896" s="6" t="n">
        <f aca="false">1/(1+EXP(-K896))</f>
        <v>0.0996737052287567</v>
      </c>
    </row>
    <row r="897" customFormat="false" ht="15" hidden="false" customHeight="false" outlineLevel="0" collapsed="false">
      <c r="A897" s="4" t="n">
        <v>896</v>
      </c>
      <c r="B897" s="4" t="n">
        <v>71.2</v>
      </c>
      <c r="C897" s="4" t="n">
        <v>181</v>
      </c>
      <c r="D897" s="4" t="n">
        <v>0</v>
      </c>
      <c r="E897" s="4" t="n">
        <v>1</v>
      </c>
      <c r="F897" s="4" t="n">
        <v>0</v>
      </c>
      <c r="G897" s="5" t="n">
        <f aca="false">LOOKUP(B897,'WOE &amp; IV'!$B$5:$B$9,'WOE &amp; IV'!$H$5:$H$9)</f>
        <v>-0.907531990639555</v>
      </c>
      <c r="H897" s="5" t="n">
        <f aca="false">LOOKUP(C897,'WOE &amp; IV'!$B$14:$B$18,'WOE &amp; IV'!$H$14:$H$18)</f>
        <v>0.149360747248786</v>
      </c>
      <c r="I897" s="5" t="n">
        <f aca="false">LOOKUP(D897,'WOE &amp; IV'!$B$23:$B$26,'WOE &amp; IV'!$H$23:$H$26)</f>
        <v>0.552846198833581</v>
      </c>
      <c r="J897" s="5" t="n">
        <f aca="false">LOOKUP(E897,'WOE &amp; IV'!$B$31:$B$34,'WOE &amp; IV'!$H$31:$H$34)</f>
        <v>-0.102296734208726</v>
      </c>
      <c r="K897" s="5" t="n">
        <f aca="false">Model!$B$4+Model!$B$5*G897+Model!$B$6*H897+Model!$B$7*I897+Model!$B$8*J897</f>
        <v>-0.880791138834718</v>
      </c>
      <c r="L897" s="6" t="n">
        <f aca="false">IF(F897=1,LN(M897),LN(1-M897))</f>
        <v>-0.346744220536505</v>
      </c>
      <c r="M897" s="6" t="n">
        <f aca="false">1/(1+EXP(-K897))</f>
        <v>0.293013862331912</v>
      </c>
    </row>
    <row r="898" customFormat="false" ht="15" hidden="false" customHeight="false" outlineLevel="0" collapsed="false">
      <c r="A898" s="4" t="n">
        <v>897</v>
      </c>
      <c r="B898" s="4" t="n">
        <v>28.1</v>
      </c>
      <c r="C898" s="4" t="n">
        <v>125</v>
      </c>
      <c r="D898" s="4" t="n">
        <v>0</v>
      </c>
      <c r="E898" s="4" t="n">
        <v>2</v>
      </c>
      <c r="F898" s="4" t="n">
        <v>0</v>
      </c>
      <c r="G898" s="5" t="n">
        <f aca="false">LOOKUP(B898,'WOE &amp; IV'!$B$5:$B$9,'WOE &amp; IV'!$H$5:$H$9)</f>
        <v>0.721515666459208</v>
      </c>
      <c r="H898" s="5" t="n">
        <f aca="false">LOOKUP(C898,'WOE &amp; IV'!$B$14:$B$18,'WOE &amp; IV'!$H$14:$H$18)</f>
        <v>0.149360747248786</v>
      </c>
      <c r="I898" s="5" t="n">
        <f aca="false">LOOKUP(D898,'WOE &amp; IV'!$B$23:$B$26,'WOE &amp; IV'!$H$23:$H$26)</f>
        <v>0.552846198833581</v>
      </c>
      <c r="J898" s="5" t="n">
        <f aca="false">LOOKUP(E898,'WOE &amp; IV'!$B$31:$B$34,'WOE &amp; IV'!$H$31:$H$34)</f>
        <v>-0.0820085521567092</v>
      </c>
      <c r="K898" s="5" t="n">
        <f aca="false">Model!$B$4+Model!$B$5*G898+Model!$B$6*H898+Model!$B$7*I898+Model!$B$8*J898</f>
        <v>-2.7802085279641</v>
      </c>
      <c r="L898" s="6" t="n">
        <f aca="false">IF(F898=1,LN(M898),LN(1-M898))</f>
        <v>-0.0601780015905518</v>
      </c>
      <c r="M898" s="6" t="n">
        <f aca="false">1/(1+EXP(-K898))</f>
        <v>0.0584030870818394</v>
      </c>
    </row>
    <row r="899" customFormat="false" ht="15" hidden="false" customHeight="false" outlineLevel="0" collapsed="false">
      <c r="A899" s="4" t="n">
        <v>898</v>
      </c>
      <c r="B899" s="4" t="n">
        <v>23.4</v>
      </c>
      <c r="C899" s="4" t="n">
        <v>40</v>
      </c>
      <c r="D899" s="4" t="n">
        <v>1</v>
      </c>
      <c r="E899" s="4" t="n">
        <v>2</v>
      </c>
      <c r="F899" s="4" t="n">
        <v>0</v>
      </c>
      <c r="G899" s="5" t="n">
        <f aca="false">LOOKUP(B899,'WOE &amp; IV'!$B$5:$B$9,'WOE &amp; IV'!$H$5:$H$9)</f>
        <v>0.721515666459208</v>
      </c>
      <c r="H899" s="5" t="n">
        <f aca="false">LOOKUP(C899,'WOE &amp; IV'!$B$14:$B$18,'WOE &amp; IV'!$H$14:$H$18)</f>
        <v>-0.18579367675035</v>
      </c>
      <c r="I899" s="5" t="n">
        <f aca="false">LOOKUP(D899,'WOE &amp; IV'!$B$23:$B$26,'WOE &amp; IV'!$H$23:$H$26)</f>
        <v>-0.479121632008246</v>
      </c>
      <c r="J899" s="5" t="n">
        <f aca="false">LOOKUP(E899,'WOE &amp; IV'!$B$31:$B$34,'WOE &amp; IV'!$H$31:$H$34)</f>
        <v>-0.0820085521567092</v>
      </c>
      <c r="K899" s="5" t="n">
        <f aca="false">Model!$B$4+Model!$B$5*G899+Model!$B$6*H899+Model!$B$7*I899+Model!$B$8*J899</f>
        <v>-1.05027759075539</v>
      </c>
      <c r="L899" s="6" t="n">
        <f aca="false">IF(F899=1,LN(M899),LN(1-M899))</f>
        <v>-0.299986528524255</v>
      </c>
      <c r="M899" s="6" t="n">
        <f aca="false">1/(1+EXP(-K899))</f>
        <v>0.259171799336368</v>
      </c>
    </row>
    <row r="900" customFormat="false" ht="15" hidden="false" customHeight="false" outlineLevel="0" collapsed="false">
      <c r="A900" s="4" t="n">
        <v>899</v>
      </c>
      <c r="B900" s="4" t="n">
        <v>57</v>
      </c>
      <c r="C900" s="4" t="n">
        <v>91</v>
      </c>
      <c r="D900" s="4" t="n">
        <v>0</v>
      </c>
      <c r="E900" s="4" t="n">
        <v>1</v>
      </c>
      <c r="F900" s="4" t="n">
        <v>0</v>
      </c>
      <c r="G900" s="5" t="n">
        <f aca="false">LOOKUP(B900,'WOE &amp; IV'!$B$5:$B$9,'WOE &amp; IV'!$H$5:$H$9)</f>
        <v>0.218255430312074</v>
      </c>
      <c r="H900" s="5" t="n">
        <f aca="false">LOOKUP(C900,'WOE &amp; IV'!$B$14:$B$18,'WOE &amp; IV'!$H$14:$H$18)</f>
        <v>-0.171825195660813</v>
      </c>
      <c r="I900" s="5" t="n">
        <f aca="false">LOOKUP(D900,'WOE &amp; IV'!$B$23:$B$26,'WOE &amp; IV'!$H$23:$H$26)</f>
        <v>0.552846198833581</v>
      </c>
      <c r="J900" s="5" t="n">
        <f aca="false">LOOKUP(E900,'WOE &amp; IV'!$B$31:$B$34,'WOE &amp; IV'!$H$31:$H$34)</f>
        <v>-0.102296734208726</v>
      </c>
      <c r="K900" s="5" t="n">
        <f aca="false">Model!$B$4+Model!$B$5*G900+Model!$B$6*H900+Model!$B$7*I900+Model!$B$8*J900</f>
        <v>-1.73192296831015</v>
      </c>
      <c r="L900" s="6" t="n">
        <f aca="false">IF(F900=1,LN(M900),LN(1-M900))</f>
        <v>-0.162921100069835</v>
      </c>
      <c r="M900" s="6" t="n">
        <f aca="false">1/(1+EXP(-K900))</f>
        <v>0.150341776255468</v>
      </c>
    </row>
    <row r="901" customFormat="false" ht="15" hidden="false" customHeight="false" outlineLevel="0" collapsed="false">
      <c r="A901" s="4" t="n">
        <v>900</v>
      </c>
      <c r="B901" s="4" t="n">
        <v>6.6</v>
      </c>
      <c r="C901" s="4" t="n">
        <v>335</v>
      </c>
      <c r="D901" s="4" t="n">
        <v>0</v>
      </c>
      <c r="E901" s="4" t="n">
        <v>1</v>
      </c>
      <c r="F901" s="4" t="n">
        <v>0</v>
      </c>
      <c r="G901" s="5" t="n">
        <f aca="false">LOOKUP(B901,'WOE &amp; IV'!$B$5:$B$9,'WOE &amp; IV'!$H$5:$H$9)</f>
        <v>1.45548484153941</v>
      </c>
      <c r="H901" s="5" t="n">
        <f aca="false">LOOKUP(C901,'WOE &amp; IV'!$B$14:$B$18,'WOE &amp; IV'!$H$14:$H$18)</f>
        <v>1.40669467736998</v>
      </c>
      <c r="I901" s="5" t="n">
        <f aca="false">LOOKUP(D901,'WOE &amp; IV'!$B$23:$B$26,'WOE &amp; IV'!$H$23:$H$26)</f>
        <v>0.552846198833581</v>
      </c>
      <c r="J901" s="5" t="n">
        <f aca="false">LOOKUP(E901,'WOE &amp; IV'!$B$31:$B$34,'WOE &amp; IV'!$H$31:$H$34)</f>
        <v>-0.102296734208726</v>
      </c>
      <c r="K901" s="5" t="n">
        <f aca="false">Model!$B$4+Model!$B$5*G901+Model!$B$6*H901+Model!$B$7*I901+Model!$B$8*J901</f>
        <v>-5.34262934265</v>
      </c>
      <c r="L901" s="6" t="n">
        <f aca="false">IF(F901=1,LN(M901),LN(1-M901))</f>
        <v>-0.00477187376524106</v>
      </c>
      <c r="M901" s="6" t="n">
        <f aca="false">1/(1+EXP(-K901))</f>
        <v>0.00476050646392214</v>
      </c>
    </row>
    <row r="902" customFormat="false" ht="15" hidden="false" customHeight="false" outlineLevel="0" collapsed="false">
      <c r="A902" s="4" t="n">
        <v>901</v>
      </c>
      <c r="B902" s="4" t="n">
        <v>54.7</v>
      </c>
      <c r="C902" s="4" t="n">
        <v>360</v>
      </c>
      <c r="D902" s="4" t="n">
        <v>0</v>
      </c>
      <c r="E902" s="4" t="n">
        <v>2</v>
      </c>
      <c r="F902" s="4" t="n">
        <v>0</v>
      </c>
      <c r="G902" s="5" t="n">
        <f aca="false">LOOKUP(B902,'WOE &amp; IV'!$B$5:$B$9,'WOE &amp; IV'!$H$5:$H$9)</f>
        <v>0.218255430312074</v>
      </c>
      <c r="H902" s="5" t="n">
        <f aca="false">LOOKUP(C902,'WOE &amp; IV'!$B$14:$B$18,'WOE &amp; IV'!$H$14:$H$18)</f>
        <v>1.40669467736998</v>
      </c>
      <c r="I902" s="5" t="n">
        <f aca="false">LOOKUP(D902,'WOE &amp; IV'!$B$23:$B$26,'WOE &amp; IV'!$H$23:$H$26)</f>
        <v>0.552846198833581</v>
      </c>
      <c r="J902" s="5" t="n">
        <f aca="false">LOOKUP(E902,'WOE &amp; IV'!$B$31:$B$34,'WOE &amp; IV'!$H$31:$H$34)</f>
        <v>-0.0820085521567092</v>
      </c>
      <c r="K902" s="5" t="n">
        <f aca="false">Model!$B$4+Model!$B$5*G902+Model!$B$6*H902+Model!$B$7*I902+Model!$B$8*J902</f>
        <v>-3.94238857072238</v>
      </c>
      <c r="L902" s="6" t="n">
        <f aca="false">IF(F902=1,LN(M902),LN(1-M902))</f>
        <v>-0.0192160010916845</v>
      </c>
      <c r="M902" s="6" t="n">
        <f aca="false">1/(1+EXP(-K902))</f>
        <v>0.0190325506830411</v>
      </c>
    </row>
    <row r="903" customFormat="false" ht="15" hidden="false" customHeight="false" outlineLevel="0" collapsed="false">
      <c r="A903" s="4" t="n">
        <v>902</v>
      </c>
      <c r="B903" s="4" t="n">
        <v>47.6</v>
      </c>
      <c r="C903" s="4" t="n">
        <v>197</v>
      </c>
      <c r="D903" s="4" t="n">
        <v>0</v>
      </c>
      <c r="E903" s="4" t="n">
        <v>1</v>
      </c>
      <c r="F903" s="4" t="n">
        <v>0</v>
      </c>
      <c r="G903" s="5" t="n">
        <f aca="false">LOOKUP(B903,'WOE &amp; IV'!$B$5:$B$9,'WOE &amp; IV'!$H$5:$H$9)</f>
        <v>0.218255430312074</v>
      </c>
      <c r="H903" s="5" t="n">
        <f aca="false">LOOKUP(C903,'WOE &amp; IV'!$B$14:$B$18,'WOE &amp; IV'!$H$14:$H$18)</f>
        <v>0.149360747248786</v>
      </c>
      <c r="I903" s="5" t="n">
        <f aca="false">LOOKUP(D903,'WOE &amp; IV'!$B$23:$B$26,'WOE &amp; IV'!$H$23:$H$26)</f>
        <v>0.552846198833581</v>
      </c>
      <c r="J903" s="5" t="n">
        <f aca="false">LOOKUP(E903,'WOE &amp; IV'!$B$31:$B$34,'WOE &amp; IV'!$H$31:$H$34)</f>
        <v>-0.102296734208726</v>
      </c>
      <c r="K903" s="5" t="n">
        <f aca="false">Model!$B$4+Model!$B$5*G903+Model!$B$6*H903+Model!$B$7*I903+Model!$B$8*J903</f>
        <v>-2.17679761783423</v>
      </c>
      <c r="L903" s="6" t="n">
        <f aca="false">IF(F903=1,LN(M903),LN(1-M903))</f>
        <v>-0.107422090918936</v>
      </c>
      <c r="M903" s="6" t="n">
        <f aca="false">1/(1+EXP(-K903))</f>
        <v>0.101853506506954</v>
      </c>
    </row>
    <row r="904" customFormat="false" ht="15" hidden="false" customHeight="false" outlineLevel="0" collapsed="false">
      <c r="A904" s="4" t="n">
        <v>903</v>
      </c>
      <c r="B904" s="4" t="n">
        <v>41.3</v>
      </c>
      <c r="C904" s="4" t="n">
        <v>41</v>
      </c>
      <c r="D904" s="4" t="n">
        <v>0</v>
      </c>
      <c r="E904" s="4" t="n">
        <v>1</v>
      </c>
      <c r="F904" s="4" t="n">
        <v>0</v>
      </c>
      <c r="G904" s="5" t="n">
        <f aca="false">LOOKUP(B904,'WOE &amp; IV'!$B$5:$B$9,'WOE &amp; IV'!$H$5:$H$9)</f>
        <v>0.218255430312074</v>
      </c>
      <c r="H904" s="5" t="n">
        <f aca="false">LOOKUP(C904,'WOE &amp; IV'!$B$14:$B$18,'WOE &amp; IV'!$H$14:$H$18)</f>
        <v>-0.18579367675035</v>
      </c>
      <c r="I904" s="5" t="n">
        <f aca="false">LOOKUP(D904,'WOE &amp; IV'!$B$23:$B$26,'WOE &amp; IV'!$H$23:$H$26)</f>
        <v>0.552846198833581</v>
      </c>
      <c r="J904" s="5" t="n">
        <f aca="false">LOOKUP(E904,'WOE &amp; IV'!$B$31:$B$34,'WOE &amp; IV'!$H$31:$H$34)</f>
        <v>-0.102296734208726</v>
      </c>
      <c r="K904" s="5" t="n">
        <f aca="false">Model!$B$4+Model!$B$5*G904+Model!$B$6*H904+Model!$B$7*I904+Model!$B$8*J904</f>
        <v>-1.71257522515303</v>
      </c>
      <c r="L904" s="6" t="n">
        <f aca="false">IF(F904=1,LN(M904),LN(1-M904))</f>
        <v>-0.165853890768698</v>
      </c>
      <c r="M904" s="6" t="n">
        <f aca="false">1/(1+EXP(-K904))</f>
        <v>0.152829995494673</v>
      </c>
    </row>
    <row r="905" customFormat="false" ht="15" hidden="false" customHeight="false" outlineLevel="0" collapsed="false">
      <c r="A905" s="4" t="n">
        <v>904</v>
      </c>
      <c r="B905" s="4" t="n">
        <v>84.7</v>
      </c>
      <c r="C905" s="4" t="n">
        <v>92</v>
      </c>
      <c r="D905" s="4" t="n">
        <v>0</v>
      </c>
      <c r="E905" s="4" t="n">
        <v>1</v>
      </c>
      <c r="F905" s="4" t="n">
        <v>0</v>
      </c>
      <c r="G905" s="5" t="n">
        <f aca="false">LOOKUP(B905,'WOE &amp; IV'!$B$5:$B$9,'WOE &amp; IV'!$H$5:$H$9)</f>
        <v>-0.907531990639555</v>
      </c>
      <c r="H905" s="5" t="n">
        <f aca="false">LOOKUP(C905,'WOE &amp; IV'!$B$14:$B$18,'WOE &amp; IV'!$H$14:$H$18)</f>
        <v>-0.171825195660813</v>
      </c>
      <c r="I905" s="5" t="n">
        <f aca="false">LOOKUP(D905,'WOE &amp; IV'!$B$23:$B$26,'WOE &amp; IV'!$H$23:$H$26)</f>
        <v>0.552846198833581</v>
      </c>
      <c r="J905" s="5" t="n">
        <f aca="false">LOOKUP(E905,'WOE &amp; IV'!$B$31:$B$34,'WOE &amp; IV'!$H$31:$H$34)</f>
        <v>-0.102296734208726</v>
      </c>
      <c r="K905" s="5" t="n">
        <f aca="false">Model!$B$4+Model!$B$5*G905+Model!$B$6*H905+Model!$B$7*I905+Model!$B$8*J905</f>
        <v>-0.435916489310632</v>
      </c>
      <c r="L905" s="6" t="n">
        <f aca="false">IF(F905=1,LN(M905),LN(1-M905))</f>
        <v>-0.498756116018286</v>
      </c>
      <c r="M905" s="6" t="n">
        <f aca="false">1/(1+EXP(-K905))</f>
        <v>0.392714417094236</v>
      </c>
    </row>
    <row r="906" customFormat="false" ht="15" hidden="false" customHeight="false" outlineLevel="0" collapsed="false">
      <c r="A906" s="4" t="n">
        <v>905</v>
      </c>
      <c r="B906" s="4" t="n">
        <v>29.4</v>
      </c>
      <c r="C906" s="4" t="n">
        <v>119</v>
      </c>
      <c r="D906" s="4" t="n">
        <v>0</v>
      </c>
      <c r="E906" s="4" t="n">
        <v>1</v>
      </c>
      <c r="F906" s="4" t="n">
        <v>0</v>
      </c>
      <c r="G906" s="5" t="n">
        <f aca="false">LOOKUP(B906,'WOE &amp; IV'!$B$5:$B$9,'WOE &amp; IV'!$H$5:$H$9)</f>
        <v>0.721515666459208</v>
      </c>
      <c r="H906" s="5" t="n">
        <f aca="false">LOOKUP(C906,'WOE &amp; IV'!$B$14:$B$18,'WOE &amp; IV'!$H$14:$H$18)</f>
        <v>-0.171825195660813</v>
      </c>
      <c r="I906" s="5" t="n">
        <f aca="false">LOOKUP(D906,'WOE &amp; IV'!$B$23:$B$26,'WOE &amp; IV'!$H$23:$H$26)</f>
        <v>0.552846198833581</v>
      </c>
      <c r="J906" s="5" t="n">
        <f aca="false">LOOKUP(E906,'WOE &amp; IV'!$B$31:$B$34,'WOE &amp; IV'!$H$31:$H$34)</f>
        <v>-0.102296734208726</v>
      </c>
      <c r="K906" s="5" t="n">
        <f aca="false">Model!$B$4+Model!$B$5*G906+Model!$B$6*H906+Model!$B$7*I906+Model!$B$8*J906</f>
        <v>-2.31127615216273</v>
      </c>
      <c r="L906" s="6" t="n">
        <f aca="false">IF(F906=1,LN(M906),LN(1-M906))</f>
        <v>-0.0945231973885998</v>
      </c>
      <c r="M906" s="6" t="n">
        <f aca="false">1/(1+EXP(-K906))</f>
        <v>0.0901933707566932</v>
      </c>
    </row>
    <row r="907" customFormat="false" ht="15" hidden="false" customHeight="false" outlineLevel="0" collapsed="false">
      <c r="A907" s="4" t="n">
        <v>906</v>
      </c>
      <c r="B907" s="4" t="n">
        <v>96.5</v>
      </c>
      <c r="C907" s="4" t="n">
        <v>106</v>
      </c>
      <c r="D907" s="4" t="n">
        <v>2</v>
      </c>
      <c r="E907" s="4" t="n">
        <v>3</v>
      </c>
      <c r="F907" s="4" t="n">
        <v>1</v>
      </c>
      <c r="G907" s="5" t="n">
        <f aca="false">LOOKUP(B907,'WOE &amp; IV'!$B$5:$B$9,'WOE &amp; IV'!$H$5:$H$9)</f>
        <v>-1.34136085834593</v>
      </c>
      <c r="H907" s="5" t="n">
        <f aca="false">LOOKUP(C907,'WOE &amp; IV'!$B$14:$B$18,'WOE &amp; IV'!$H$14:$H$18)</f>
        <v>-0.171825195660813</v>
      </c>
      <c r="I907" s="5" t="n">
        <f aca="false">LOOKUP(D907,'WOE &amp; IV'!$B$23:$B$26,'WOE &amp; IV'!$H$23:$H$26)</f>
        <v>-1.2525653595628</v>
      </c>
      <c r="J907" s="5" t="n">
        <f aca="false">LOOKUP(E907,'WOE &amp; IV'!$B$31:$B$34,'WOE &amp; IV'!$H$31:$H$34)</f>
        <v>-0.0820085521567092</v>
      </c>
      <c r="K907" s="5" t="n">
        <f aca="false">Model!$B$4+Model!$B$5*G907+Model!$B$6*H907+Model!$B$7*I907+Model!$B$8*J907</f>
        <v>2.25378685328883</v>
      </c>
      <c r="L907" s="6" t="n">
        <f aca="false">IF(F907=1,LN(M907),LN(1-M907))</f>
        <v>-0.0998461023311239</v>
      </c>
      <c r="M907" s="6" t="n">
        <f aca="false">1/(1+EXP(-K907))</f>
        <v>0.904976681121164</v>
      </c>
    </row>
    <row r="908" customFormat="false" ht="15" hidden="false" customHeight="false" outlineLevel="0" collapsed="false">
      <c r="A908" s="4" t="n">
        <v>907</v>
      </c>
      <c r="B908" s="4" t="n">
        <v>39.4</v>
      </c>
      <c r="C908" s="4" t="n">
        <v>211</v>
      </c>
      <c r="D908" s="4" t="n">
        <v>0</v>
      </c>
      <c r="E908" s="4" t="n">
        <v>1</v>
      </c>
      <c r="F908" s="4" t="n">
        <v>0</v>
      </c>
      <c r="G908" s="5" t="n">
        <f aca="false">LOOKUP(B908,'WOE &amp; IV'!$B$5:$B$9,'WOE &amp; IV'!$H$5:$H$9)</f>
        <v>0.218255430312074</v>
      </c>
      <c r="H908" s="5" t="n">
        <f aca="false">LOOKUP(C908,'WOE &amp; IV'!$B$14:$B$18,'WOE &amp; IV'!$H$14:$H$18)</f>
        <v>0.149360747248786</v>
      </c>
      <c r="I908" s="5" t="n">
        <f aca="false">LOOKUP(D908,'WOE &amp; IV'!$B$23:$B$26,'WOE &amp; IV'!$H$23:$H$26)</f>
        <v>0.552846198833581</v>
      </c>
      <c r="J908" s="5" t="n">
        <f aca="false">LOOKUP(E908,'WOE &amp; IV'!$B$31:$B$34,'WOE &amp; IV'!$H$31:$H$34)</f>
        <v>-0.102296734208726</v>
      </c>
      <c r="K908" s="5" t="n">
        <f aca="false">Model!$B$4+Model!$B$5*G908+Model!$B$6*H908+Model!$B$7*I908+Model!$B$8*J908</f>
        <v>-2.17679761783423</v>
      </c>
      <c r="L908" s="6" t="n">
        <f aca="false">IF(F908=1,LN(M908),LN(1-M908))</f>
        <v>-0.107422090918936</v>
      </c>
      <c r="M908" s="6" t="n">
        <f aca="false">1/(1+EXP(-K908))</f>
        <v>0.101853506506954</v>
      </c>
    </row>
    <row r="909" customFormat="false" ht="15" hidden="false" customHeight="false" outlineLevel="0" collapsed="false">
      <c r="A909" s="4" t="n">
        <v>908</v>
      </c>
      <c r="B909" s="4" t="n">
        <v>13.1</v>
      </c>
      <c r="C909" s="4" t="n">
        <v>168</v>
      </c>
      <c r="D909" s="4" t="n">
        <v>0</v>
      </c>
      <c r="E909" s="4" t="n">
        <v>2</v>
      </c>
      <c r="F909" s="4" t="n">
        <v>0</v>
      </c>
      <c r="G909" s="5" t="n">
        <f aca="false">LOOKUP(B909,'WOE &amp; IV'!$B$5:$B$9,'WOE &amp; IV'!$H$5:$H$9)</f>
        <v>0.721515666459208</v>
      </c>
      <c r="H909" s="5" t="n">
        <f aca="false">LOOKUP(C909,'WOE &amp; IV'!$B$14:$B$18,'WOE &amp; IV'!$H$14:$H$18)</f>
        <v>0.149360747248786</v>
      </c>
      <c r="I909" s="5" t="n">
        <f aca="false">LOOKUP(D909,'WOE &amp; IV'!$B$23:$B$26,'WOE &amp; IV'!$H$23:$H$26)</f>
        <v>0.552846198833581</v>
      </c>
      <c r="J909" s="5" t="n">
        <f aca="false">LOOKUP(E909,'WOE &amp; IV'!$B$31:$B$34,'WOE &amp; IV'!$H$31:$H$34)</f>
        <v>-0.0820085521567092</v>
      </c>
      <c r="K909" s="5" t="n">
        <f aca="false">Model!$B$4+Model!$B$5*G909+Model!$B$6*H909+Model!$B$7*I909+Model!$B$8*J909</f>
        <v>-2.7802085279641</v>
      </c>
      <c r="L909" s="6" t="n">
        <f aca="false">IF(F909=1,LN(M909),LN(1-M909))</f>
        <v>-0.0601780015905518</v>
      </c>
      <c r="M909" s="6" t="n">
        <f aca="false">1/(1+EXP(-K909))</f>
        <v>0.0584030870818394</v>
      </c>
    </row>
    <row r="910" customFormat="false" ht="15" hidden="false" customHeight="false" outlineLevel="0" collapsed="false">
      <c r="A910" s="4" t="n">
        <v>909</v>
      </c>
      <c r="B910" s="4" t="n">
        <v>46.7</v>
      </c>
      <c r="C910" s="4" t="n">
        <v>39</v>
      </c>
      <c r="D910" s="4" t="n">
        <v>1</v>
      </c>
      <c r="E910" s="4" t="n">
        <v>0</v>
      </c>
      <c r="F910" s="4" t="n">
        <v>0</v>
      </c>
      <c r="G910" s="5" t="n">
        <f aca="false">LOOKUP(B910,'WOE &amp; IV'!$B$5:$B$9,'WOE &amp; IV'!$H$5:$H$9)</f>
        <v>0.218255430312074</v>
      </c>
      <c r="H910" s="5" t="n">
        <f aca="false">LOOKUP(C910,'WOE &amp; IV'!$B$14:$B$18,'WOE &amp; IV'!$H$14:$H$18)</f>
        <v>-0.18579367675035</v>
      </c>
      <c r="I910" s="5" t="n">
        <f aca="false">LOOKUP(D910,'WOE &amp; IV'!$B$23:$B$26,'WOE &amp; IV'!$H$23:$H$26)</f>
        <v>-0.479121632008246</v>
      </c>
      <c r="J910" s="5" t="n">
        <f aca="false">LOOKUP(E910,'WOE &amp; IV'!$B$31:$B$34,'WOE &amp; IV'!$H$31:$H$34)</f>
        <v>0.255618819166126</v>
      </c>
      <c r="K910" s="5" t="n">
        <f aca="false">Model!$B$4+Model!$B$5*G910+Model!$B$6*H910+Model!$B$7*I910+Model!$B$8*J910</f>
        <v>-0.871282943817428</v>
      </c>
      <c r="L910" s="6" t="n">
        <f aca="false">IF(F910=1,LN(M910),LN(1-M910))</f>
        <v>-0.349539629833683</v>
      </c>
      <c r="M910" s="6" t="n">
        <f aca="false">1/(1+EXP(-K910))</f>
        <v>0.294987418220721</v>
      </c>
    </row>
    <row r="911" customFormat="false" ht="15" hidden="false" customHeight="false" outlineLevel="0" collapsed="false">
      <c r="A911" s="4" t="n">
        <v>910</v>
      </c>
      <c r="B911" s="4" t="n">
        <v>18.1</v>
      </c>
      <c r="C911" s="4" t="n">
        <v>59</v>
      </c>
      <c r="D911" s="4" t="n">
        <v>0</v>
      </c>
      <c r="E911" s="4" t="n">
        <v>0</v>
      </c>
      <c r="F911" s="4" t="n">
        <v>0</v>
      </c>
      <c r="G911" s="5" t="n">
        <f aca="false">LOOKUP(B911,'WOE &amp; IV'!$B$5:$B$9,'WOE &amp; IV'!$H$5:$H$9)</f>
        <v>0.721515666459208</v>
      </c>
      <c r="H911" s="5" t="n">
        <f aca="false">LOOKUP(C911,'WOE &amp; IV'!$B$14:$B$18,'WOE &amp; IV'!$H$14:$H$18)</f>
        <v>-0.18579367675035</v>
      </c>
      <c r="I911" s="5" t="n">
        <f aca="false">LOOKUP(D911,'WOE &amp; IV'!$B$23:$B$26,'WOE &amp; IV'!$H$23:$H$26)</f>
        <v>0.552846198833581</v>
      </c>
      <c r="J911" s="5" t="n">
        <f aca="false">LOOKUP(E911,'WOE &amp; IV'!$B$31:$B$34,'WOE &amp; IV'!$H$31:$H$34)</f>
        <v>0.255618819166126</v>
      </c>
      <c r="K911" s="5" t="n">
        <f aca="false">Model!$B$4+Model!$B$5*G911+Model!$B$6*H911+Model!$B$7*I911+Model!$B$8*J911</f>
        <v>-2.71634467219751</v>
      </c>
      <c r="L911" s="6" t="n">
        <f aca="false">IF(F911=1,LN(M911),LN(1-M911))</f>
        <v>-0.0640221273992377</v>
      </c>
      <c r="M911" s="6" t="n">
        <f aca="false">1/(1+EXP(-K911))</f>
        <v>0.06201575585075</v>
      </c>
    </row>
    <row r="912" customFormat="false" ht="15" hidden="false" customHeight="false" outlineLevel="0" collapsed="false">
      <c r="A912" s="4" t="n">
        <v>911</v>
      </c>
      <c r="B912" s="4" t="n">
        <v>26.2</v>
      </c>
      <c r="C912" s="4" t="n">
        <v>196</v>
      </c>
      <c r="D912" s="4" t="n">
        <v>0</v>
      </c>
      <c r="E912" s="4" t="n">
        <v>1</v>
      </c>
      <c r="F912" s="4" t="n">
        <v>0</v>
      </c>
      <c r="G912" s="5" t="n">
        <f aca="false">LOOKUP(B912,'WOE &amp; IV'!$B$5:$B$9,'WOE &amp; IV'!$H$5:$H$9)</f>
        <v>0.721515666459208</v>
      </c>
      <c r="H912" s="5" t="n">
        <f aca="false">LOOKUP(C912,'WOE &amp; IV'!$B$14:$B$18,'WOE &amp; IV'!$H$14:$H$18)</f>
        <v>0.149360747248786</v>
      </c>
      <c r="I912" s="5" t="n">
        <f aca="false">LOOKUP(D912,'WOE &amp; IV'!$B$23:$B$26,'WOE &amp; IV'!$H$23:$H$26)</f>
        <v>0.552846198833581</v>
      </c>
      <c r="J912" s="5" t="n">
        <f aca="false">LOOKUP(E912,'WOE &amp; IV'!$B$31:$B$34,'WOE &amp; IV'!$H$31:$H$34)</f>
        <v>-0.102296734208726</v>
      </c>
      <c r="K912" s="5" t="n">
        <f aca="false">Model!$B$4+Model!$B$5*G912+Model!$B$6*H912+Model!$B$7*I912+Model!$B$8*J912</f>
        <v>-2.75615080168681</v>
      </c>
      <c r="L912" s="6" t="n">
        <f aca="false">IF(F912=1,LN(M912),LN(1-M912))</f>
        <v>-0.0615990743239161</v>
      </c>
      <c r="M912" s="6" t="n">
        <f aca="false">1/(1+EXP(-K912))</f>
        <v>0.0597402144779439</v>
      </c>
    </row>
    <row r="913" customFormat="false" ht="15" hidden="false" customHeight="false" outlineLevel="0" collapsed="false">
      <c r="A913" s="4" t="n">
        <v>912</v>
      </c>
      <c r="B913" s="4" t="n">
        <v>54.9</v>
      </c>
      <c r="C913" s="4" t="n">
        <v>257</v>
      </c>
      <c r="D913" s="4" t="n">
        <v>0</v>
      </c>
      <c r="E913" s="4" t="n">
        <v>2</v>
      </c>
      <c r="F913" s="4" t="n">
        <v>0</v>
      </c>
      <c r="G913" s="5" t="n">
        <f aca="false">LOOKUP(B913,'WOE &amp; IV'!$B$5:$B$9,'WOE &amp; IV'!$H$5:$H$9)</f>
        <v>0.218255430312074</v>
      </c>
      <c r="H913" s="5" t="n">
        <f aca="false">LOOKUP(C913,'WOE &amp; IV'!$B$14:$B$18,'WOE &amp; IV'!$H$14:$H$18)</f>
        <v>1.40669467736998</v>
      </c>
      <c r="I913" s="5" t="n">
        <f aca="false">LOOKUP(D913,'WOE &amp; IV'!$B$23:$B$26,'WOE &amp; IV'!$H$23:$H$26)</f>
        <v>0.552846198833581</v>
      </c>
      <c r="J913" s="5" t="n">
        <f aca="false">LOOKUP(E913,'WOE &amp; IV'!$B$31:$B$34,'WOE &amp; IV'!$H$31:$H$34)</f>
        <v>-0.0820085521567092</v>
      </c>
      <c r="K913" s="5" t="n">
        <f aca="false">Model!$B$4+Model!$B$5*G913+Model!$B$6*H913+Model!$B$7*I913+Model!$B$8*J913</f>
        <v>-3.94238857072238</v>
      </c>
      <c r="L913" s="6" t="n">
        <f aca="false">IF(F913=1,LN(M913),LN(1-M913))</f>
        <v>-0.0192160010916845</v>
      </c>
      <c r="M913" s="6" t="n">
        <f aca="false">1/(1+EXP(-K913))</f>
        <v>0.0190325506830411</v>
      </c>
    </row>
    <row r="914" customFormat="false" ht="15" hidden="false" customHeight="false" outlineLevel="0" collapsed="false">
      <c r="A914" s="4" t="n">
        <v>913</v>
      </c>
      <c r="B914" s="4" t="n">
        <v>58.9</v>
      </c>
      <c r="C914" s="4" t="n">
        <v>120</v>
      </c>
      <c r="D914" s="4" t="n">
        <v>0</v>
      </c>
      <c r="E914" s="4" t="n">
        <v>0</v>
      </c>
      <c r="F914" s="4" t="n">
        <v>0</v>
      </c>
      <c r="G914" s="5" t="n">
        <f aca="false">LOOKUP(B914,'WOE &amp; IV'!$B$5:$B$9,'WOE &amp; IV'!$H$5:$H$9)</f>
        <v>0.218255430312074</v>
      </c>
      <c r="H914" s="5" t="n">
        <f aca="false">LOOKUP(C914,'WOE &amp; IV'!$B$14:$B$18,'WOE &amp; IV'!$H$14:$H$18)</f>
        <v>0.149360747248786</v>
      </c>
      <c r="I914" s="5" t="n">
        <f aca="false">LOOKUP(D914,'WOE &amp; IV'!$B$23:$B$26,'WOE &amp; IV'!$H$23:$H$26)</f>
        <v>0.552846198833581</v>
      </c>
      <c r="J914" s="5" t="n">
        <f aca="false">LOOKUP(E914,'WOE &amp; IV'!$B$31:$B$34,'WOE &amp; IV'!$H$31:$H$34)</f>
        <v>0.255618819166126</v>
      </c>
      <c r="K914" s="5" t="n">
        <f aca="false">Model!$B$4+Model!$B$5*G914+Model!$B$6*H914+Model!$B$7*I914+Model!$B$8*J914</f>
        <v>-2.60121388102613</v>
      </c>
      <c r="L914" s="6" t="n">
        <f aca="false">IF(F914=1,LN(M914),LN(1-M914))</f>
        <v>-0.0715608135507159</v>
      </c>
      <c r="M914" s="6" t="n">
        <f aca="false">1/(1+EXP(-K914))</f>
        <v>0.0690603378729707</v>
      </c>
    </row>
    <row r="915" customFormat="false" ht="15" hidden="false" customHeight="false" outlineLevel="0" collapsed="false">
      <c r="A915" s="4" t="n">
        <v>914</v>
      </c>
      <c r="B915" s="4" t="n">
        <v>29.4</v>
      </c>
      <c r="C915" s="4" t="n">
        <v>278</v>
      </c>
      <c r="D915" s="4" t="n">
        <v>2</v>
      </c>
      <c r="E915" s="4" t="n">
        <v>1</v>
      </c>
      <c r="F915" s="4" t="n">
        <v>0</v>
      </c>
      <c r="G915" s="5" t="n">
        <f aca="false">LOOKUP(B915,'WOE &amp; IV'!$B$5:$B$9,'WOE &amp; IV'!$H$5:$H$9)</f>
        <v>0.721515666459208</v>
      </c>
      <c r="H915" s="5" t="n">
        <f aca="false">LOOKUP(C915,'WOE &amp; IV'!$B$14:$B$18,'WOE &amp; IV'!$H$14:$H$18)</f>
        <v>1.40669467736998</v>
      </c>
      <c r="I915" s="5" t="n">
        <f aca="false">LOOKUP(D915,'WOE &amp; IV'!$B$23:$B$26,'WOE &amp; IV'!$H$23:$H$26)</f>
        <v>-1.2525653595628</v>
      </c>
      <c r="J915" s="5" t="n">
        <f aca="false">LOOKUP(E915,'WOE &amp; IV'!$B$31:$B$34,'WOE &amp; IV'!$H$31:$H$34)</f>
        <v>-0.102296734208726</v>
      </c>
      <c r="K915" s="5" t="n">
        <f aca="false">Model!$B$4+Model!$B$5*G915+Model!$B$6*H915+Model!$B$7*I915+Model!$B$8*J915</f>
        <v>-2.28334675192451</v>
      </c>
      <c r="L915" s="6" t="n">
        <f aca="false">IF(F915=1,LN(M915),LN(1-M915))</f>
        <v>-0.0970744943413313</v>
      </c>
      <c r="M915" s="6" t="n">
        <f aca="false">1/(1+EXP(-K915))</f>
        <v>0.0925115991354892</v>
      </c>
    </row>
    <row r="916" customFormat="false" ht="15" hidden="false" customHeight="false" outlineLevel="0" collapsed="false">
      <c r="A916" s="4" t="n">
        <v>915</v>
      </c>
      <c r="B916" s="4" t="n">
        <v>69.7</v>
      </c>
      <c r="C916" s="4" t="n">
        <v>110</v>
      </c>
      <c r="D916" s="4" t="n">
        <v>0</v>
      </c>
      <c r="E916" s="4" t="n">
        <v>1</v>
      </c>
      <c r="F916" s="4" t="n">
        <v>0</v>
      </c>
      <c r="G916" s="5" t="n">
        <f aca="false">LOOKUP(B916,'WOE &amp; IV'!$B$5:$B$9,'WOE &amp; IV'!$H$5:$H$9)</f>
        <v>-0.907531990639555</v>
      </c>
      <c r="H916" s="5" t="n">
        <f aca="false">LOOKUP(C916,'WOE &amp; IV'!$B$14:$B$18,'WOE &amp; IV'!$H$14:$H$18)</f>
        <v>-0.171825195660813</v>
      </c>
      <c r="I916" s="5" t="n">
        <f aca="false">LOOKUP(D916,'WOE &amp; IV'!$B$23:$B$26,'WOE &amp; IV'!$H$23:$H$26)</f>
        <v>0.552846198833581</v>
      </c>
      <c r="J916" s="5" t="n">
        <f aca="false">LOOKUP(E916,'WOE &amp; IV'!$B$31:$B$34,'WOE &amp; IV'!$H$31:$H$34)</f>
        <v>-0.102296734208726</v>
      </c>
      <c r="K916" s="5" t="n">
        <f aca="false">Model!$B$4+Model!$B$5*G916+Model!$B$6*H916+Model!$B$7*I916+Model!$B$8*J916</f>
        <v>-0.435916489310632</v>
      </c>
      <c r="L916" s="6" t="n">
        <f aca="false">IF(F916=1,LN(M916),LN(1-M916))</f>
        <v>-0.498756116018286</v>
      </c>
      <c r="M916" s="6" t="n">
        <f aca="false">1/(1+EXP(-K916))</f>
        <v>0.392714417094236</v>
      </c>
    </row>
    <row r="917" customFormat="false" ht="15" hidden="false" customHeight="false" outlineLevel="0" collapsed="false">
      <c r="A917" s="4" t="n">
        <v>916</v>
      </c>
      <c r="B917" s="4" t="n">
        <v>73.9</v>
      </c>
      <c r="C917" s="4" t="n">
        <v>46</v>
      </c>
      <c r="D917" s="4" t="n">
        <v>0</v>
      </c>
      <c r="E917" s="4" t="n">
        <v>0</v>
      </c>
      <c r="F917" s="4" t="n">
        <v>1</v>
      </c>
      <c r="G917" s="5" t="n">
        <f aca="false">LOOKUP(B917,'WOE &amp; IV'!$B$5:$B$9,'WOE &amp; IV'!$H$5:$H$9)</f>
        <v>-0.907531990639555</v>
      </c>
      <c r="H917" s="5" t="n">
        <f aca="false">LOOKUP(C917,'WOE &amp; IV'!$B$14:$B$18,'WOE &amp; IV'!$H$14:$H$18)</f>
        <v>-0.18579367675035</v>
      </c>
      <c r="I917" s="5" t="n">
        <f aca="false">LOOKUP(D917,'WOE &amp; IV'!$B$23:$B$26,'WOE &amp; IV'!$H$23:$H$26)</f>
        <v>0.552846198833581</v>
      </c>
      <c r="J917" s="5" t="n">
        <f aca="false">LOOKUP(E917,'WOE &amp; IV'!$B$31:$B$34,'WOE &amp; IV'!$H$31:$H$34)</f>
        <v>0.255618819166126</v>
      </c>
      <c r="K917" s="5" t="n">
        <f aca="false">Model!$B$4+Model!$B$5*G917+Model!$B$6*H917+Model!$B$7*I917+Model!$B$8*J917</f>
        <v>-0.840985009345414</v>
      </c>
      <c r="L917" s="6" t="n">
        <f aca="false">IF(F917=1,LN(M917),LN(1-M917))</f>
        <v>-1.19955799658445</v>
      </c>
      <c r="M917" s="6" t="n">
        <f aca="false">1/(1+EXP(-K917))</f>
        <v>0.301327370208653</v>
      </c>
    </row>
    <row r="918" customFormat="false" ht="15" hidden="false" customHeight="false" outlineLevel="0" collapsed="false">
      <c r="A918" s="4" t="n">
        <v>917</v>
      </c>
      <c r="B918" s="4" t="n">
        <v>80.9</v>
      </c>
      <c r="C918" s="4" t="n">
        <v>157</v>
      </c>
      <c r="D918" s="4" t="n">
        <v>0</v>
      </c>
      <c r="E918" s="4" t="n">
        <v>2</v>
      </c>
      <c r="F918" s="4" t="n">
        <v>1</v>
      </c>
      <c r="G918" s="5" t="n">
        <f aca="false">LOOKUP(B918,'WOE &amp; IV'!$B$5:$B$9,'WOE &amp; IV'!$H$5:$H$9)</f>
        <v>-0.907531990639555</v>
      </c>
      <c r="H918" s="5" t="n">
        <f aca="false">LOOKUP(C918,'WOE &amp; IV'!$B$14:$B$18,'WOE &amp; IV'!$H$14:$H$18)</f>
        <v>0.149360747248786</v>
      </c>
      <c r="I918" s="5" t="n">
        <f aca="false">LOOKUP(D918,'WOE &amp; IV'!$B$23:$B$26,'WOE &amp; IV'!$H$23:$H$26)</f>
        <v>0.552846198833581</v>
      </c>
      <c r="J918" s="5" t="n">
        <f aca="false">LOOKUP(E918,'WOE &amp; IV'!$B$31:$B$34,'WOE &amp; IV'!$H$31:$H$34)</f>
        <v>-0.0820085521567092</v>
      </c>
      <c r="K918" s="5" t="n">
        <f aca="false">Model!$B$4+Model!$B$5*G918+Model!$B$6*H918+Model!$B$7*I918+Model!$B$8*J918</f>
        <v>-0.904848865112</v>
      </c>
      <c r="L918" s="6" t="n">
        <f aca="false">IF(F918=1,LN(M918),LN(1-M918))</f>
        <v>-1.2446035871328</v>
      </c>
      <c r="M918" s="6" t="n">
        <f aca="false">1/(1+EXP(-K918))</f>
        <v>0.288055074238709</v>
      </c>
    </row>
    <row r="919" customFormat="false" ht="15" hidden="false" customHeight="false" outlineLevel="0" collapsed="false">
      <c r="A919" s="4" t="n">
        <v>918</v>
      </c>
      <c r="B919" s="4" t="n">
        <v>58.2</v>
      </c>
      <c r="C919" s="4" t="n">
        <v>360</v>
      </c>
      <c r="D919" s="4" t="n">
        <v>0</v>
      </c>
      <c r="E919" s="4" t="n">
        <v>0</v>
      </c>
      <c r="F919" s="4" t="n">
        <v>0</v>
      </c>
      <c r="G919" s="5" t="n">
        <f aca="false">LOOKUP(B919,'WOE &amp; IV'!$B$5:$B$9,'WOE &amp; IV'!$H$5:$H$9)</f>
        <v>0.218255430312074</v>
      </c>
      <c r="H919" s="5" t="n">
        <f aca="false">LOOKUP(C919,'WOE &amp; IV'!$B$14:$B$18,'WOE &amp; IV'!$H$14:$H$18)</f>
        <v>1.40669467736998</v>
      </c>
      <c r="I919" s="5" t="n">
        <f aca="false">LOOKUP(D919,'WOE &amp; IV'!$B$23:$B$26,'WOE &amp; IV'!$H$23:$H$26)</f>
        <v>0.552846198833581</v>
      </c>
      <c r="J919" s="5" t="n">
        <f aca="false">LOOKUP(E919,'WOE &amp; IV'!$B$31:$B$34,'WOE &amp; IV'!$H$31:$H$34)</f>
        <v>0.255618819166126</v>
      </c>
      <c r="K919" s="5" t="n">
        <f aca="false">Model!$B$4+Model!$B$5*G919+Model!$B$6*H919+Model!$B$7*I919+Model!$B$8*J919</f>
        <v>-4.34274710763699</v>
      </c>
      <c r="L919" s="6" t="n">
        <f aca="false">IF(F919=1,LN(M919),LN(1-M919))</f>
        <v>-0.0129169800569538</v>
      </c>
      <c r="M919" s="6" t="n">
        <f aca="false">1/(1+EXP(-K919))</f>
        <v>0.0128339139093017</v>
      </c>
    </row>
    <row r="920" customFormat="false" ht="15" hidden="false" customHeight="false" outlineLevel="0" collapsed="false">
      <c r="A920" s="4" t="n">
        <v>919</v>
      </c>
      <c r="B920" s="4" t="n">
        <v>79.1</v>
      </c>
      <c r="C920" s="4" t="n">
        <v>31</v>
      </c>
      <c r="D920" s="4" t="n">
        <v>0</v>
      </c>
      <c r="E920" s="4" t="n">
        <v>1</v>
      </c>
      <c r="F920" s="4" t="n">
        <v>1</v>
      </c>
      <c r="G920" s="5" t="n">
        <f aca="false">LOOKUP(B920,'WOE &amp; IV'!$B$5:$B$9,'WOE &amp; IV'!$H$5:$H$9)</f>
        <v>-0.907531990639555</v>
      </c>
      <c r="H920" s="5" t="n">
        <f aca="false">LOOKUP(C920,'WOE &amp; IV'!$B$14:$B$18,'WOE &amp; IV'!$H$14:$H$18)</f>
        <v>-0.18579367675035</v>
      </c>
      <c r="I920" s="5" t="n">
        <f aca="false">LOOKUP(D920,'WOE &amp; IV'!$B$23:$B$26,'WOE &amp; IV'!$H$23:$H$26)</f>
        <v>0.552846198833581</v>
      </c>
      <c r="J920" s="5" t="n">
        <f aca="false">LOOKUP(E920,'WOE &amp; IV'!$B$31:$B$34,'WOE &amp; IV'!$H$31:$H$34)</f>
        <v>-0.102296734208726</v>
      </c>
      <c r="K920" s="5" t="n">
        <f aca="false">Model!$B$4+Model!$B$5*G920+Model!$B$6*H920+Model!$B$7*I920+Model!$B$8*J920</f>
        <v>-0.416568746153514</v>
      </c>
      <c r="L920" s="6" t="n">
        <f aca="false">IF(F920=1,LN(M920),LN(1-M920))</f>
        <v>-0.922967698576141</v>
      </c>
      <c r="M920" s="6" t="n">
        <f aca="false">1/(1+EXP(-K920))</f>
        <v>0.397338109884371</v>
      </c>
    </row>
    <row r="921" customFormat="false" ht="15" hidden="false" customHeight="false" outlineLevel="0" collapsed="false">
      <c r="A921" s="4" t="n">
        <v>920</v>
      </c>
      <c r="B921" s="4" t="n">
        <v>0</v>
      </c>
      <c r="C921" s="4" t="n">
        <v>271</v>
      </c>
      <c r="D921" s="4" t="n">
        <v>2</v>
      </c>
      <c r="E921" s="4" t="n">
        <v>0</v>
      </c>
      <c r="F921" s="4" t="n">
        <v>0</v>
      </c>
      <c r="G921" s="5" t="n">
        <f aca="false">LOOKUP(B921,'WOE &amp; IV'!$B$5:$B$9,'WOE &amp; IV'!$H$5:$H$9)</f>
        <v>1.45548484153941</v>
      </c>
      <c r="H921" s="5" t="n">
        <f aca="false">LOOKUP(C921,'WOE &amp; IV'!$B$14:$B$18,'WOE &amp; IV'!$H$14:$H$18)</f>
        <v>1.40669467736998</v>
      </c>
      <c r="I921" s="5" t="n">
        <f aca="false">LOOKUP(D921,'WOE &amp; IV'!$B$23:$B$26,'WOE &amp; IV'!$H$23:$H$26)</f>
        <v>-1.2525653595628</v>
      </c>
      <c r="J921" s="5" t="n">
        <f aca="false">LOOKUP(E921,'WOE &amp; IV'!$B$31:$B$34,'WOE &amp; IV'!$H$31:$H$34)</f>
        <v>0.255618819166126</v>
      </c>
      <c r="K921" s="5" t="n">
        <f aca="false">Model!$B$4+Model!$B$5*G921+Model!$B$6*H921+Model!$B$7*I921+Model!$B$8*J921</f>
        <v>-3.55270832946874</v>
      </c>
      <c r="L921" s="6" t="n">
        <f aca="false">IF(F921=1,LN(M921),LN(1-M921))</f>
        <v>-0.0282442970264045</v>
      </c>
      <c r="M921" s="6" t="n">
        <f aca="false">1/(1+EXP(-K921))</f>
        <v>0.0278491557710626</v>
      </c>
    </row>
    <row r="922" customFormat="false" ht="15" hidden="false" customHeight="false" outlineLevel="0" collapsed="false">
      <c r="A922" s="4" t="n">
        <v>921</v>
      </c>
      <c r="B922" s="4" t="n">
        <v>37.1</v>
      </c>
      <c r="C922" s="4" t="n">
        <v>151</v>
      </c>
      <c r="D922" s="4" t="n">
        <v>1</v>
      </c>
      <c r="E922" s="4" t="n">
        <v>2</v>
      </c>
      <c r="F922" s="4" t="n">
        <v>0</v>
      </c>
      <c r="G922" s="5" t="n">
        <f aca="false">LOOKUP(B922,'WOE &amp; IV'!$B$5:$B$9,'WOE &amp; IV'!$H$5:$H$9)</f>
        <v>0.218255430312074</v>
      </c>
      <c r="H922" s="5" t="n">
        <f aca="false">LOOKUP(C922,'WOE &amp; IV'!$B$14:$B$18,'WOE &amp; IV'!$H$14:$H$18)</f>
        <v>0.149360747248786</v>
      </c>
      <c r="I922" s="5" t="n">
        <f aca="false">LOOKUP(D922,'WOE &amp; IV'!$B$23:$B$26,'WOE &amp; IV'!$H$23:$H$26)</f>
        <v>-0.479121632008246</v>
      </c>
      <c r="J922" s="5" t="n">
        <f aca="false">LOOKUP(E922,'WOE &amp; IV'!$B$31:$B$34,'WOE &amp; IV'!$H$31:$H$34)</f>
        <v>-0.0820085521567092</v>
      </c>
      <c r="K922" s="5" t="n">
        <f aca="false">Model!$B$4+Model!$B$5*G922+Model!$B$6*H922+Model!$B$7*I922+Model!$B$8*J922</f>
        <v>-0.935146799584013</v>
      </c>
      <c r="L922" s="6" t="n">
        <f aca="false">IF(F922=1,LN(M922),LN(1-M922))</f>
        <v>-0.331120971478822</v>
      </c>
      <c r="M922" s="6" t="n">
        <f aca="false">1/(1+EXP(-K922))</f>
        <v>0.281881708045895</v>
      </c>
    </row>
    <row r="923" customFormat="false" ht="15" hidden="false" customHeight="false" outlineLevel="0" collapsed="false">
      <c r="A923" s="4" t="n">
        <v>922</v>
      </c>
      <c r="B923" s="4" t="n">
        <v>23.3</v>
      </c>
      <c r="C923" s="4" t="n">
        <v>56</v>
      </c>
      <c r="D923" s="4" t="n">
        <v>0</v>
      </c>
      <c r="E923" s="4" t="n">
        <v>1</v>
      </c>
      <c r="F923" s="4" t="n">
        <v>1</v>
      </c>
      <c r="G923" s="5" t="n">
        <f aca="false">LOOKUP(B923,'WOE &amp; IV'!$B$5:$B$9,'WOE &amp; IV'!$H$5:$H$9)</f>
        <v>0.721515666459208</v>
      </c>
      <c r="H923" s="5" t="n">
        <f aca="false">LOOKUP(C923,'WOE &amp; IV'!$B$14:$B$18,'WOE &amp; IV'!$H$14:$H$18)</f>
        <v>-0.18579367675035</v>
      </c>
      <c r="I923" s="5" t="n">
        <f aca="false">LOOKUP(D923,'WOE &amp; IV'!$B$23:$B$26,'WOE &amp; IV'!$H$23:$H$26)</f>
        <v>0.552846198833581</v>
      </c>
      <c r="J923" s="5" t="n">
        <f aca="false">LOOKUP(E923,'WOE &amp; IV'!$B$31:$B$34,'WOE &amp; IV'!$H$31:$H$34)</f>
        <v>-0.102296734208726</v>
      </c>
      <c r="K923" s="5" t="n">
        <f aca="false">Model!$B$4+Model!$B$5*G923+Model!$B$6*H923+Model!$B$7*I923+Model!$B$8*J923</f>
        <v>-2.29192840900561</v>
      </c>
      <c r="L923" s="6" t="n">
        <f aca="false">IF(F923=1,LN(M923),LN(1-M923))</f>
        <v>-2.38821208468975</v>
      </c>
      <c r="M923" s="6" t="n">
        <f aca="false">1/(1+EXP(-K923))</f>
        <v>0.0917936565331135</v>
      </c>
    </row>
    <row r="924" customFormat="false" ht="15" hidden="false" customHeight="false" outlineLevel="0" collapsed="false">
      <c r="A924" s="4" t="n">
        <v>923</v>
      </c>
      <c r="B924" s="4" t="n">
        <v>48</v>
      </c>
      <c r="C924" s="4" t="n">
        <v>13</v>
      </c>
      <c r="D924" s="4" t="n">
        <v>0</v>
      </c>
      <c r="E924" s="4" t="n">
        <v>0</v>
      </c>
      <c r="F924" s="4" t="n">
        <v>0</v>
      </c>
      <c r="G924" s="5" t="n">
        <f aca="false">LOOKUP(B924,'WOE &amp; IV'!$B$5:$B$9,'WOE &amp; IV'!$H$5:$H$9)</f>
        <v>0.218255430312074</v>
      </c>
      <c r="H924" s="5" t="n">
        <f aca="false">LOOKUP(C924,'WOE &amp; IV'!$B$14:$B$18,'WOE &amp; IV'!$H$14:$H$18)</f>
        <v>-0.498509425915863</v>
      </c>
      <c r="I924" s="5" t="n">
        <f aca="false">LOOKUP(D924,'WOE &amp; IV'!$B$23:$B$26,'WOE &amp; IV'!$H$23:$H$26)</f>
        <v>0.552846198833581</v>
      </c>
      <c r="J924" s="5" t="n">
        <f aca="false">LOOKUP(E924,'WOE &amp; IV'!$B$31:$B$34,'WOE &amp; IV'!$H$31:$H$34)</f>
        <v>0.255618819166126</v>
      </c>
      <c r="K924" s="5" t="n">
        <f aca="false">Model!$B$4+Model!$B$5*G924+Model!$B$6*H924+Model!$B$7*I924+Model!$B$8*J924</f>
        <v>-1.70384890417578</v>
      </c>
      <c r="L924" s="6" t="n">
        <f aca="false">IF(F924=1,LN(M924),LN(1-M924))</f>
        <v>-0.16719247392592</v>
      </c>
      <c r="M924" s="6" t="n">
        <f aca="false">1/(1+EXP(-K924))</f>
        <v>0.153963244350878</v>
      </c>
    </row>
    <row r="925" customFormat="false" ht="15" hidden="false" customHeight="false" outlineLevel="0" collapsed="false">
      <c r="A925" s="4" t="n">
        <v>924</v>
      </c>
      <c r="B925" s="4" t="n">
        <v>30.7</v>
      </c>
      <c r="C925" s="4" t="n">
        <v>7</v>
      </c>
      <c r="D925" s="4" t="n">
        <v>0</v>
      </c>
      <c r="E925" s="4" t="n">
        <v>1</v>
      </c>
      <c r="F925" s="4" t="n">
        <v>0</v>
      </c>
      <c r="G925" s="5" t="n">
        <f aca="false">LOOKUP(B925,'WOE &amp; IV'!$B$5:$B$9,'WOE &amp; IV'!$H$5:$H$9)</f>
        <v>0.218255430312074</v>
      </c>
      <c r="H925" s="5" t="n">
        <f aca="false">LOOKUP(C925,'WOE &amp; IV'!$B$14:$B$18,'WOE &amp; IV'!$H$14:$H$18)</f>
        <v>-0.498509425915863</v>
      </c>
      <c r="I925" s="5" t="n">
        <f aca="false">LOOKUP(D925,'WOE &amp; IV'!$B$23:$B$26,'WOE &amp; IV'!$H$23:$H$26)</f>
        <v>0.552846198833581</v>
      </c>
      <c r="J925" s="5" t="n">
        <f aca="false">LOOKUP(E925,'WOE &amp; IV'!$B$31:$B$34,'WOE &amp; IV'!$H$31:$H$34)</f>
        <v>-0.102296734208726</v>
      </c>
      <c r="K925" s="5" t="n">
        <f aca="false">Model!$B$4+Model!$B$5*G925+Model!$B$6*H925+Model!$B$7*I925+Model!$B$8*J925</f>
        <v>-1.27943264098388</v>
      </c>
      <c r="L925" s="6" t="n">
        <f aca="false">IF(F925=1,LN(M925),LN(1-M925))</f>
        <v>-0.245448998593182</v>
      </c>
      <c r="M925" s="6" t="n">
        <f aca="false">1/(1+EXP(-K925))</f>
        <v>0.217646816109972</v>
      </c>
    </row>
    <row r="926" customFormat="false" ht="15" hidden="false" customHeight="false" outlineLevel="0" collapsed="false">
      <c r="A926" s="4" t="n">
        <v>925</v>
      </c>
      <c r="B926" s="4" t="n">
        <v>40.8</v>
      </c>
      <c r="C926" s="4" t="n">
        <v>64</v>
      </c>
      <c r="D926" s="4" t="n">
        <v>0</v>
      </c>
      <c r="E926" s="4" t="n">
        <v>2</v>
      </c>
      <c r="F926" s="4" t="n">
        <v>0</v>
      </c>
      <c r="G926" s="5" t="n">
        <f aca="false">LOOKUP(B926,'WOE &amp; IV'!$B$5:$B$9,'WOE &amp; IV'!$H$5:$H$9)</f>
        <v>0.218255430312074</v>
      </c>
      <c r="H926" s="5" t="n">
        <f aca="false">LOOKUP(C926,'WOE &amp; IV'!$B$14:$B$18,'WOE &amp; IV'!$H$14:$H$18)</f>
        <v>-0.171825195660813</v>
      </c>
      <c r="I926" s="5" t="n">
        <f aca="false">LOOKUP(D926,'WOE &amp; IV'!$B$23:$B$26,'WOE &amp; IV'!$H$23:$H$26)</f>
        <v>0.552846198833581</v>
      </c>
      <c r="J926" s="5" t="n">
        <f aca="false">LOOKUP(E926,'WOE &amp; IV'!$B$31:$B$34,'WOE &amp; IV'!$H$31:$H$34)</f>
        <v>-0.0820085521567092</v>
      </c>
      <c r="K926" s="5" t="n">
        <f aca="false">Model!$B$4+Model!$B$5*G926+Model!$B$6*H926+Model!$B$7*I926+Model!$B$8*J926</f>
        <v>-1.75598069458743</v>
      </c>
      <c r="L926" s="6" t="n">
        <f aca="false">IF(F926=1,LN(M926),LN(1-M926))</f>
        <v>-0.159340977938033</v>
      </c>
      <c r="M926" s="6" t="n">
        <f aca="false">1/(1+EXP(-K926))</f>
        <v>0.147294444388917</v>
      </c>
    </row>
    <row r="927" customFormat="false" ht="15" hidden="false" customHeight="false" outlineLevel="0" collapsed="false">
      <c r="A927" s="4" t="n">
        <v>926</v>
      </c>
      <c r="B927" s="4" t="n">
        <v>92.1</v>
      </c>
      <c r="C927" s="4" t="n">
        <v>134</v>
      </c>
      <c r="D927" s="4" t="n">
        <v>1</v>
      </c>
      <c r="E927" s="4" t="n">
        <v>2</v>
      </c>
      <c r="F927" s="4" t="n">
        <v>0</v>
      </c>
      <c r="G927" s="5" t="n">
        <f aca="false">LOOKUP(B927,'WOE &amp; IV'!$B$5:$B$9,'WOE &amp; IV'!$H$5:$H$9)</f>
        <v>-1.34136085834593</v>
      </c>
      <c r="H927" s="5" t="n">
        <f aca="false">LOOKUP(C927,'WOE &amp; IV'!$B$14:$B$18,'WOE &amp; IV'!$H$14:$H$18)</f>
        <v>0.149360747248786</v>
      </c>
      <c r="I927" s="5" t="n">
        <f aca="false">LOOKUP(D927,'WOE &amp; IV'!$B$23:$B$26,'WOE &amp; IV'!$H$23:$H$26)</f>
        <v>-0.479121632008246</v>
      </c>
      <c r="J927" s="5" t="n">
        <f aca="false">LOOKUP(E927,'WOE &amp; IV'!$B$31:$B$34,'WOE &amp; IV'!$H$31:$H$34)</f>
        <v>-0.0820085521567092</v>
      </c>
      <c r="K927" s="5" t="n">
        <f aca="false">Model!$B$4+Model!$B$5*G927+Model!$B$6*H927+Model!$B$7*I927+Model!$B$8*J927</f>
        <v>0.860283471919084</v>
      </c>
      <c r="L927" s="6" t="n">
        <f aca="false">IF(F927=1,LN(M927),LN(1-M927))</f>
        <v>-1.21308040741919</v>
      </c>
      <c r="M927" s="6" t="n">
        <f aca="false">1/(1+EXP(-K927))</f>
        <v>0.702719876350083</v>
      </c>
    </row>
    <row r="928" customFormat="false" ht="15" hidden="false" customHeight="false" outlineLevel="0" collapsed="false">
      <c r="A928" s="4" t="n">
        <v>927</v>
      </c>
      <c r="B928" s="4" t="n">
        <v>40.8</v>
      </c>
      <c r="C928" s="4" t="n">
        <v>186</v>
      </c>
      <c r="D928" s="4" t="n">
        <v>0</v>
      </c>
      <c r="E928" s="4" t="n">
        <v>1</v>
      </c>
      <c r="F928" s="4" t="n">
        <v>0</v>
      </c>
      <c r="G928" s="5" t="n">
        <f aca="false">LOOKUP(B928,'WOE &amp; IV'!$B$5:$B$9,'WOE &amp; IV'!$H$5:$H$9)</f>
        <v>0.218255430312074</v>
      </c>
      <c r="H928" s="5" t="n">
        <f aca="false">LOOKUP(C928,'WOE &amp; IV'!$B$14:$B$18,'WOE &amp; IV'!$H$14:$H$18)</f>
        <v>0.149360747248786</v>
      </c>
      <c r="I928" s="5" t="n">
        <f aca="false">LOOKUP(D928,'WOE &amp; IV'!$B$23:$B$26,'WOE &amp; IV'!$H$23:$H$26)</f>
        <v>0.552846198833581</v>
      </c>
      <c r="J928" s="5" t="n">
        <f aca="false">LOOKUP(E928,'WOE &amp; IV'!$B$31:$B$34,'WOE &amp; IV'!$H$31:$H$34)</f>
        <v>-0.102296734208726</v>
      </c>
      <c r="K928" s="5" t="n">
        <f aca="false">Model!$B$4+Model!$B$5*G928+Model!$B$6*H928+Model!$B$7*I928+Model!$B$8*J928</f>
        <v>-2.17679761783423</v>
      </c>
      <c r="L928" s="6" t="n">
        <f aca="false">IF(F928=1,LN(M928),LN(1-M928))</f>
        <v>-0.107422090918936</v>
      </c>
      <c r="M928" s="6" t="n">
        <f aca="false">1/(1+EXP(-K928))</f>
        <v>0.101853506506954</v>
      </c>
    </row>
    <row r="929" customFormat="false" ht="15" hidden="false" customHeight="false" outlineLevel="0" collapsed="false">
      <c r="A929" s="4" t="n">
        <v>928</v>
      </c>
      <c r="B929" s="4" t="n">
        <v>55.3</v>
      </c>
      <c r="C929" s="4" t="n">
        <v>217</v>
      </c>
      <c r="D929" s="4" t="n">
        <v>0</v>
      </c>
      <c r="E929" s="4" t="n">
        <v>2</v>
      </c>
      <c r="F929" s="4" t="n">
        <v>1</v>
      </c>
      <c r="G929" s="5" t="n">
        <f aca="false">LOOKUP(B929,'WOE &amp; IV'!$B$5:$B$9,'WOE &amp; IV'!$H$5:$H$9)</f>
        <v>0.218255430312074</v>
      </c>
      <c r="H929" s="5" t="n">
        <f aca="false">LOOKUP(C929,'WOE &amp; IV'!$B$14:$B$18,'WOE &amp; IV'!$H$14:$H$18)</f>
        <v>0.149360747248786</v>
      </c>
      <c r="I929" s="5" t="n">
        <f aca="false">LOOKUP(D929,'WOE &amp; IV'!$B$23:$B$26,'WOE &amp; IV'!$H$23:$H$26)</f>
        <v>0.552846198833581</v>
      </c>
      <c r="J929" s="5" t="n">
        <f aca="false">LOOKUP(E929,'WOE &amp; IV'!$B$31:$B$34,'WOE &amp; IV'!$H$31:$H$34)</f>
        <v>-0.0820085521567092</v>
      </c>
      <c r="K929" s="5" t="n">
        <f aca="false">Model!$B$4+Model!$B$5*G929+Model!$B$6*H929+Model!$B$7*I929+Model!$B$8*J929</f>
        <v>-2.20085534411151</v>
      </c>
      <c r="L929" s="6" t="n">
        <f aca="false">IF(F929=1,LN(M929),LN(1-M929))</f>
        <v>-2.30585337572879</v>
      </c>
      <c r="M929" s="6" t="n">
        <f aca="false">1/(1+EXP(-K929))</f>
        <v>0.0996737052287567</v>
      </c>
    </row>
    <row r="930" customFormat="false" ht="15" hidden="false" customHeight="false" outlineLevel="0" collapsed="false">
      <c r="A930" s="4" t="n">
        <v>929</v>
      </c>
      <c r="B930" s="4" t="n">
        <v>39.2</v>
      </c>
      <c r="C930" s="4" t="n">
        <v>125</v>
      </c>
      <c r="D930" s="4" t="n">
        <v>1</v>
      </c>
      <c r="E930" s="4" t="n">
        <v>1</v>
      </c>
      <c r="F930" s="4" t="n">
        <v>1</v>
      </c>
      <c r="G930" s="5" t="n">
        <f aca="false">LOOKUP(B930,'WOE &amp; IV'!$B$5:$B$9,'WOE &amp; IV'!$H$5:$H$9)</f>
        <v>0.218255430312074</v>
      </c>
      <c r="H930" s="5" t="n">
        <f aca="false">LOOKUP(C930,'WOE &amp; IV'!$B$14:$B$18,'WOE &amp; IV'!$H$14:$H$18)</f>
        <v>0.149360747248786</v>
      </c>
      <c r="I930" s="5" t="n">
        <f aca="false">LOOKUP(D930,'WOE &amp; IV'!$B$23:$B$26,'WOE &amp; IV'!$H$23:$H$26)</f>
        <v>-0.479121632008246</v>
      </c>
      <c r="J930" s="5" t="n">
        <f aca="false">LOOKUP(E930,'WOE &amp; IV'!$B$31:$B$34,'WOE &amp; IV'!$H$31:$H$34)</f>
        <v>-0.102296734208726</v>
      </c>
      <c r="K930" s="5" t="n">
        <f aca="false">Model!$B$4+Model!$B$5*G930+Model!$B$6*H930+Model!$B$7*I930+Model!$B$8*J930</f>
        <v>-0.911089073306731</v>
      </c>
      <c r="L930" s="6" t="n">
        <f aca="false">IF(F930=1,LN(M930),LN(1-M930))</f>
        <v>-1.24905026108437</v>
      </c>
      <c r="M930" s="6" t="n">
        <f aca="false">1/(1+EXP(-K930))</f>
        <v>0.286777030870436</v>
      </c>
    </row>
    <row r="931" customFormat="false" ht="15" hidden="false" customHeight="false" outlineLevel="0" collapsed="false">
      <c r="A931" s="4" t="n">
        <v>930</v>
      </c>
      <c r="B931" s="4" t="n">
        <v>46.9</v>
      </c>
      <c r="C931" s="4" t="n">
        <v>111</v>
      </c>
      <c r="D931" s="4" t="n">
        <v>0</v>
      </c>
      <c r="E931" s="4" t="n">
        <v>1</v>
      </c>
      <c r="F931" s="4" t="n">
        <v>0</v>
      </c>
      <c r="G931" s="5" t="n">
        <f aca="false">LOOKUP(B931,'WOE &amp; IV'!$B$5:$B$9,'WOE &amp; IV'!$H$5:$H$9)</f>
        <v>0.218255430312074</v>
      </c>
      <c r="H931" s="5" t="n">
        <f aca="false">LOOKUP(C931,'WOE &amp; IV'!$B$14:$B$18,'WOE &amp; IV'!$H$14:$H$18)</f>
        <v>-0.171825195660813</v>
      </c>
      <c r="I931" s="5" t="n">
        <f aca="false">LOOKUP(D931,'WOE &amp; IV'!$B$23:$B$26,'WOE &amp; IV'!$H$23:$H$26)</f>
        <v>0.552846198833581</v>
      </c>
      <c r="J931" s="5" t="n">
        <f aca="false">LOOKUP(E931,'WOE &amp; IV'!$B$31:$B$34,'WOE &amp; IV'!$H$31:$H$34)</f>
        <v>-0.102296734208726</v>
      </c>
      <c r="K931" s="5" t="n">
        <f aca="false">Model!$B$4+Model!$B$5*G931+Model!$B$6*H931+Model!$B$7*I931+Model!$B$8*J931</f>
        <v>-1.73192296831015</v>
      </c>
      <c r="L931" s="6" t="n">
        <f aca="false">IF(F931=1,LN(M931),LN(1-M931))</f>
        <v>-0.162921100069835</v>
      </c>
      <c r="M931" s="6" t="n">
        <f aca="false">1/(1+EXP(-K931))</f>
        <v>0.150341776255468</v>
      </c>
    </row>
    <row r="932" customFormat="false" ht="15" hidden="false" customHeight="false" outlineLevel="0" collapsed="false">
      <c r="A932" s="4" t="n">
        <v>931</v>
      </c>
      <c r="B932" s="4" t="n">
        <v>45.2</v>
      </c>
      <c r="C932" s="4" t="n">
        <v>76</v>
      </c>
      <c r="D932" s="4" t="n">
        <v>0</v>
      </c>
      <c r="E932" s="4" t="n">
        <v>0</v>
      </c>
      <c r="F932" s="4" t="n">
        <v>0</v>
      </c>
      <c r="G932" s="5" t="n">
        <f aca="false">LOOKUP(B932,'WOE &amp; IV'!$B$5:$B$9,'WOE &amp; IV'!$H$5:$H$9)</f>
        <v>0.218255430312074</v>
      </c>
      <c r="H932" s="5" t="n">
        <f aca="false">LOOKUP(C932,'WOE &amp; IV'!$B$14:$B$18,'WOE &amp; IV'!$H$14:$H$18)</f>
        <v>-0.171825195660813</v>
      </c>
      <c r="I932" s="5" t="n">
        <f aca="false">LOOKUP(D932,'WOE &amp; IV'!$B$23:$B$26,'WOE &amp; IV'!$H$23:$H$26)</f>
        <v>0.552846198833581</v>
      </c>
      <c r="J932" s="5" t="n">
        <f aca="false">LOOKUP(E932,'WOE &amp; IV'!$B$31:$B$34,'WOE &amp; IV'!$H$31:$H$34)</f>
        <v>0.255618819166126</v>
      </c>
      <c r="K932" s="5" t="n">
        <f aca="false">Model!$B$4+Model!$B$5*G932+Model!$B$6*H932+Model!$B$7*I932+Model!$B$8*J932</f>
        <v>-2.15633923150205</v>
      </c>
      <c r="L932" s="6" t="n">
        <f aca="false">IF(F932=1,LN(M932),LN(1-M932))</f>
        <v>-0.109525097706125</v>
      </c>
      <c r="M932" s="6" t="n">
        <f aca="false">1/(1+EXP(-K932))</f>
        <v>0.103740329981978</v>
      </c>
    </row>
    <row r="933" customFormat="false" ht="15" hidden="false" customHeight="false" outlineLevel="0" collapsed="false">
      <c r="A933" s="4" t="n">
        <v>932</v>
      </c>
      <c r="B933" s="4" t="n">
        <v>56.2</v>
      </c>
      <c r="C933" s="4" t="n">
        <v>136</v>
      </c>
      <c r="D933" s="4" t="n">
        <v>2</v>
      </c>
      <c r="E933" s="4" t="n">
        <v>2</v>
      </c>
      <c r="F933" s="4" t="n">
        <v>1</v>
      </c>
      <c r="G933" s="5" t="n">
        <f aca="false">LOOKUP(B933,'WOE &amp; IV'!$B$5:$B$9,'WOE &amp; IV'!$H$5:$H$9)</f>
        <v>0.218255430312074</v>
      </c>
      <c r="H933" s="5" t="n">
        <f aca="false">LOOKUP(C933,'WOE &amp; IV'!$B$14:$B$18,'WOE &amp; IV'!$H$14:$H$18)</f>
        <v>0.149360747248786</v>
      </c>
      <c r="I933" s="5" t="n">
        <f aca="false">LOOKUP(D933,'WOE &amp; IV'!$B$23:$B$26,'WOE &amp; IV'!$H$23:$H$26)</f>
        <v>-1.2525653595628</v>
      </c>
      <c r="J933" s="5" t="n">
        <f aca="false">LOOKUP(E933,'WOE &amp; IV'!$B$31:$B$34,'WOE &amp; IV'!$H$31:$H$34)</f>
        <v>-0.0820085521567092</v>
      </c>
      <c r="K933" s="5" t="n">
        <f aca="false">Model!$B$4+Model!$B$5*G933+Model!$B$6*H933+Model!$B$7*I933+Model!$B$8*J933</f>
        <v>0.0134819322616487</v>
      </c>
      <c r="L933" s="6" t="n">
        <f aca="false">IF(F933=1,LN(M933),LN(1-M933))</f>
        <v>-0.686428934569241</v>
      </c>
      <c r="M933" s="6" t="n">
        <f aca="false">1/(1+EXP(-K933))</f>
        <v>0.503370432014055</v>
      </c>
    </row>
    <row r="934" customFormat="false" ht="15" hidden="false" customHeight="false" outlineLevel="0" collapsed="false">
      <c r="A934" s="4" t="n">
        <v>933</v>
      </c>
      <c r="B934" s="4" t="n">
        <v>74.1</v>
      </c>
      <c r="C934" s="4" t="n">
        <v>57</v>
      </c>
      <c r="D934" s="4" t="n">
        <v>1</v>
      </c>
      <c r="E934" s="4" t="n">
        <v>1</v>
      </c>
      <c r="F934" s="4" t="n">
        <v>1</v>
      </c>
      <c r="G934" s="5" t="n">
        <f aca="false">LOOKUP(B934,'WOE &amp; IV'!$B$5:$B$9,'WOE &amp; IV'!$H$5:$H$9)</f>
        <v>-0.907531990639555</v>
      </c>
      <c r="H934" s="5" t="n">
        <f aca="false">LOOKUP(C934,'WOE &amp; IV'!$B$14:$B$18,'WOE &amp; IV'!$H$14:$H$18)</f>
        <v>-0.18579367675035</v>
      </c>
      <c r="I934" s="5" t="n">
        <f aca="false">LOOKUP(D934,'WOE &amp; IV'!$B$23:$B$26,'WOE &amp; IV'!$H$23:$H$26)</f>
        <v>-0.479121632008246</v>
      </c>
      <c r="J934" s="5" t="n">
        <f aca="false">LOOKUP(E934,'WOE &amp; IV'!$B$31:$B$34,'WOE &amp; IV'!$H$31:$H$34)</f>
        <v>-0.102296734208726</v>
      </c>
      <c r="K934" s="5" t="n">
        <f aca="false">Model!$B$4+Model!$B$5*G934+Model!$B$6*H934+Model!$B$7*I934+Model!$B$8*J934</f>
        <v>0.849139798373987</v>
      </c>
      <c r="L934" s="6" t="n">
        <f aca="false">IF(F934=1,LN(M934),LN(1-M934))</f>
        <v>-0.356122718692415</v>
      </c>
      <c r="M934" s="6" t="n">
        <f aca="false">1/(1+EXP(-K934))</f>
        <v>0.700386664425525</v>
      </c>
    </row>
    <row r="935" customFormat="false" ht="15" hidden="false" customHeight="false" outlineLevel="0" collapsed="false">
      <c r="A935" s="4" t="n">
        <v>934</v>
      </c>
      <c r="B935" s="4" t="n">
        <v>86.2</v>
      </c>
      <c r="C935" s="4" t="n">
        <v>32</v>
      </c>
      <c r="D935" s="4" t="n">
        <v>1</v>
      </c>
      <c r="E935" s="4" t="n">
        <v>1</v>
      </c>
      <c r="F935" s="4" t="n">
        <v>1</v>
      </c>
      <c r="G935" s="5" t="n">
        <f aca="false">LOOKUP(B935,'WOE &amp; IV'!$B$5:$B$9,'WOE &amp; IV'!$H$5:$H$9)</f>
        <v>-0.907531990639555</v>
      </c>
      <c r="H935" s="5" t="n">
        <f aca="false">LOOKUP(C935,'WOE &amp; IV'!$B$14:$B$18,'WOE &amp; IV'!$H$14:$H$18)</f>
        <v>-0.18579367675035</v>
      </c>
      <c r="I935" s="5" t="n">
        <f aca="false">LOOKUP(D935,'WOE &amp; IV'!$B$23:$B$26,'WOE &amp; IV'!$H$23:$H$26)</f>
        <v>-0.479121632008246</v>
      </c>
      <c r="J935" s="5" t="n">
        <f aca="false">LOOKUP(E935,'WOE &amp; IV'!$B$31:$B$34,'WOE &amp; IV'!$H$31:$H$34)</f>
        <v>-0.102296734208726</v>
      </c>
      <c r="K935" s="5" t="n">
        <f aca="false">Model!$B$4+Model!$B$5*G935+Model!$B$6*H935+Model!$B$7*I935+Model!$B$8*J935</f>
        <v>0.849139798373987</v>
      </c>
      <c r="L935" s="6" t="n">
        <f aca="false">IF(F935=1,LN(M935),LN(1-M935))</f>
        <v>-0.356122718692415</v>
      </c>
      <c r="M935" s="6" t="n">
        <f aca="false">1/(1+EXP(-K935))</f>
        <v>0.700386664425525</v>
      </c>
    </row>
    <row r="936" customFormat="false" ht="15" hidden="false" customHeight="false" outlineLevel="0" collapsed="false">
      <c r="A936" s="4" t="n">
        <v>935</v>
      </c>
      <c r="B936" s="4" t="n">
        <v>52.7</v>
      </c>
      <c r="C936" s="4" t="n">
        <v>106</v>
      </c>
      <c r="D936" s="4" t="n">
        <v>0</v>
      </c>
      <c r="E936" s="4" t="n">
        <v>0</v>
      </c>
      <c r="F936" s="4" t="n">
        <v>0</v>
      </c>
      <c r="G936" s="5" t="n">
        <f aca="false">LOOKUP(B936,'WOE &amp; IV'!$B$5:$B$9,'WOE &amp; IV'!$H$5:$H$9)</f>
        <v>0.218255430312074</v>
      </c>
      <c r="H936" s="5" t="n">
        <f aca="false">LOOKUP(C936,'WOE &amp; IV'!$B$14:$B$18,'WOE &amp; IV'!$H$14:$H$18)</f>
        <v>-0.171825195660813</v>
      </c>
      <c r="I936" s="5" t="n">
        <f aca="false">LOOKUP(D936,'WOE &amp; IV'!$B$23:$B$26,'WOE &amp; IV'!$H$23:$H$26)</f>
        <v>0.552846198833581</v>
      </c>
      <c r="J936" s="5" t="n">
        <f aca="false">LOOKUP(E936,'WOE &amp; IV'!$B$31:$B$34,'WOE &amp; IV'!$H$31:$H$34)</f>
        <v>0.255618819166126</v>
      </c>
      <c r="K936" s="5" t="n">
        <f aca="false">Model!$B$4+Model!$B$5*G936+Model!$B$6*H936+Model!$B$7*I936+Model!$B$8*J936</f>
        <v>-2.15633923150205</v>
      </c>
      <c r="L936" s="6" t="n">
        <f aca="false">IF(F936=1,LN(M936),LN(1-M936))</f>
        <v>-0.109525097706125</v>
      </c>
      <c r="M936" s="6" t="n">
        <f aca="false">1/(1+EXP(-K936))</f>
        <v>0.103740329981978</v>
      </c>
    </row>
    <row r="937" customFormat="false" ht="15" hidden="false" customHeight="false" outlineLevel="0" collapsed="false">
      <c r="A937" s="4" t="n">
        <v>936</v>
      </c>
      <c r="B937" s="4" t="n">
        <v>59.7</v>
      </c>
      <c r="C937" s="4" t="n">
        <v>177</v>
      </c>
      <c r="D937" s="4" t="n">
        <v>1</v>
      </c>
      <c r="E937" s="4" t="n">
        <v>2</v>
      </c>
      <c r="F937" s="4" t="n">
        <v>1</v>
      </c>
      <c r="G937" s="5" t="n">
        <f aca="false">LOOKUP(B937,'WOE &amp; IV'!$B$5:$B$9,'WOE &amp; IV'!$H$5:$H$9)</f>
        <v>0.218255430312074</v>
      </c>
      <c r="H937" s="5" t="n">
        <f aca="false">LOOKUP(C937,'WOE &amp; IV'!$B$14:$B$18,'WOE &amp; IV'!$H$14:$H$18)</f>
        <v>0.149360747248786</v>
      </c>
      <c r="I937" s="5" t="n">
        <f aca="false">LOOKUP(D937,'WOE &amp; IV'!$B$23:$B$26,'WOE &amp; IV'!$H$23:$H$26)</f>
        <v>-0.479121632008246</v>
      </c>
      <c r="J937" s="5" t="n">
        <f aca="false">LOOKUP(E937,'WOE &amp; IV'!$B$31:$B$34,'WOE &amp; IV'!$H$31:$H$34)</f>
        <v>-0.0820085521567092</v>
      </c>
      <c r="K937" s="5" t="n">
        <f aca="false">Model!$B$4+Model!$B$5*G937+Model!$B$6*H937+Model!$B$7*I937+Model!$B$8*J937</f>
        <v>-0.935146799584013</v>
      </c>
      <c r="L937" s="6" t="n">
        <f aca="false">IF(F937=1,LN(M937),LN(1-M937))</f>
        <v>-1.26626777106283</v>
      </c>
      <c r="M937" s="6" t="n">
        <f aca="false">1/(1+EXP(-K937))</f>
        <v>0.281881708045895</v>
      </c>
    </row>
    <row r="938" customFormat="false" ht="15" hidden="false" customHeight="false" outlineLevel="0" collapsed="false">
      <c r="A938" s="4" t="n">
        <v>937</v>
      </c>
      <c r="B938" s="4" t="n">
        <v>16.2</v>
      </c>
      <c r="C938" s="4" t="n">
        <v>26</v>
      </c>
      <c r="D938" s="4" t="n">
        <v>0</v>
      </c>
      <c r="E938" s="4" t="n">
        <v>1</v>
      </c>
      <c r="F938" s="4" t="n">
        <v>0</v>
      </c>
      <c r="G938" s="5" t="n">
        <f aca="false">LOOKUP(B938,'WOE &amp; IV'!$B$5:$B$9,'WOE &amp; IV'!$H$5:$H$9)</f>
        <v>0.721515666459208</v>
      </c>
      <c r="H938" s="5" t="n">
        <f aca="false">LOOKUP(C938,'WOE &amp; IV'!$B$14:$B$18,'WOE &amp; IV'!$H$14:$H$18)</f>
        <v>-0.18579367675035</v>
      </c>
      <c r="I938" s="5" t="n">
        <f aca="false">LOOKUP(D938,'WOE &amp; IV'!$B$23:$B$26,'WOE &amp; IV'!$H$23:$H$26)</f>
        <v>0.552846198833581</v>
      </c>
      <c r="J938" s="5" t="n">
        <f aca="false">LOOKUP(E938,'WOE &amp; IV'!$B$31:$B$34,'WOE &amp; IV'!$H$31:$H$34)</f>
        <v>-0.102296734208726</v>
      </c>
      <c r="K938" s="5" t="n">
        <f aca="false">Model!$B$4+Model!$B$5*G938+Model!$B$6*H938+Model!$B$7*I938+Model!$B$8*J938</f>
        <v>-2.29192840900561</v>
      </c>
      <c r="L938" s="6" t="n">
        <f aca="false">IF(F938=1,LN(M938),LN(1-M938))</f>
        <v>-0.0962836756841385</v>
      </c>
      <c r="M938" s="6" t="n">
        <f aca="false">1/(1+EXP(-K938))</f>
        <v>0.0917936565331135</v>
      </c>
    </row>
    <row r="939" customFormat="false" ht="15" hidden="false" customHeight="false" outlineLevel="0" collapsed="false">
      <c r="A939" s="4" t="n">
        <v>938</v>
      </c>
      <c r="B939" s="4" t="n">
        <v>42.8</v>
      </c>
      <c r="C939" s="4" t="n">
        <v>64</v>
      </c>
      <c r="D939" s="4" t="n">
        <v>2</v>
      </c>
      <c r="E939" s="4" t="n">
        <v>3</v>
      </c>
      <c r="F939" s="4" t="n">
        <v>0</v>
      </c>
      <c r="G939" s="5" t="n">
        <f aca="false">LOOKUP(B939,'WOE &amp; IV'!$B$5:$B$9,'WOE &amp; IV'!$H$5:$H$9)</f>
        <v>0.218255430312074</v>
      </c>
      <c r="H939" s="5" t="n">
        <f aca="false">LOOKUP(C939,'WOE &amp; IV'!$B$14:$B$18,'WOE &amp; IV'!$H$14:$H$18)</f>
        <v>-0.171825195660813</v>
      </c>
      <c r="I939" s="5" t="n">
        <f aca="false">LOOKUP(D939,'WOE &amp; IV'!$B$23:$B$26,'WOE &amp; IV'!$H$23:$H$26)</f>
        <v>-1.2525653595628</v>
      </c>
      <c r="J939" s="5" t="n">
        <f aca="false">LOOKUP(E939,'WOE &amp; IV'!$B$31:$B$34,'WOE &amp; IV'!$H$31:$H$34)</f>
        <v>-0.0820085521567092</v>
      </c>
      <c r="K939" s="5" t="n">
        <f aca="false">Model!$B$4+Model!$B$5*G939+Model!$B$6*H939+Model!$B$7*I939+Model!$B$8*J939</f>
        <v>0.458356581785735</v>
      </c>
      <c r="L939" s="6" t="n">
        <f aca="false">IF(F939=1,LN(M939),LN(1-M939))</f>
        <v>-0.948360099206437</v>
      </c>
      <c r="M939" s="6" t="n">
        <f aca="false">1/(1+EXP(-K939))</f>
        <v>0.612624239323444</v>
      </c>
    </row>
    <row r="940" customFormat="false" ht="15" hidden="false" customHeight="false" outlineLevel="0" collapsed="false">
      <c r="A940" s="4" t="n">
        <v>939</v>
      </c>
      <c r="B940" s="4" t="n">
        <v>68.5</v>
      </c>
      <c r="C940" s="4" t="n">
        <v>103</v>
      </c>
      <c r="D940" s="4" t="n">
        <v>1</v>
      </c>
      <c r="E940" s="4" t="n">
        <v>2</v>
      </c>
      <c r="F940" s="4" t="n">
        <v>1</v>
      </c>
      <c r="G940" s="5" t="n">
        <f aca="false">LOOKUP(B940,'WOE &amp; IV'!$B$5:$B$9,'WOE &amp; IV'!$H$5:$H$9)</f>
        <v>-0.907531990639555</v>
      </c>
      <c r="H940" s="5" t="n">
        <f aca="false">LOOKUP(C940,'WOE &amp; IV'!$B$14:$B$18,'WOE &amp; IV'!$H$14:$H$18)</f>
        <v>-0.171825195660813</v>
      </c>
      <c r="I940" s="5" t="n">
        <f aca="false">LOOKUP(D940,'WOE &amp; IV'!$B$23:$B$26,'WOE &amp; IV'!$H$23:$H$26)</f>
        <v>-0.479121632008246</v>
      </c>
      <c r="J940" s="5" t="n">
        <f aca="false">LOOKUP(E940,'WOE &amp; IV'!$B$31:$B$34,'WOE &amp; IV'!$H$31:$H$34)</f>
        <v>-0.0820085521567092</v>
      </c>
      <c r="K940" s="5" t="n">
        <f aca="false">Model!$B$4+Model!$B$5*G940+Model!$B$6*H940+Model!$B$7*I940+Model!$B$8*J940</f>
        <v>0.805734328939587</v>
      </c>
      <c r="L940" s="6" t="n">
        <f aca="false">IF(F940=1,LN(M940),LN(1-M940))</f>
        <v>-0.369326392031822</v>
      </c>
      <c r="M940" s="6" t="n">
        <f aca="false">1/(1+EXP(-K940))</f>
        <v>0.691199771531114</v>
      </c>
    </row>
    <row r="941" customFormat="false" ht="15" hidden="false" customHeight="false" outlineLevel="0" collapsed="false">
      <c r="A941" s="4" t="n">
        <v>940</v>
      </c>
      <c r="B941" s="4" t="n">
        <v>66.6</v>
      </c>
      <c r="C941" s="4" t="n">
        <v>102</v>
      </c>
      <c r="D941" s="4" t="n">
        <v>0</v>
      </c>
      <c r="E941" s="4" t="n">
        <v>1</v>
      </c>
      <c r="F941" s="4" t="n">
        <v>1</v>
      </c>
      <c r="G941" s="5" t="n">
        <f aca="false">LOOKUP(B941,'WOE &amp; IV'!$B$5:$B$9,'WOE &amp; IV'!$H$5:$H$9)</f>
        <v>-0.907531990639555</v>
      </c>
      <c r="H941" s="5" t="n">
        <f aca="false">LOOKUP(C941,'WOE &amp; IV'!$B$14:$B$18,'WOE &amp; IV'!$H$14:$H$18)</f>
        <v>-0.171825195660813</v>
      </c>
      <c r="I941" s="5" t="n">
        <f aca="false">LOOKUP(D941,'WOE &amp; IV'!$B$23:$B$26,'WOE &amp; IV'!$H$23:$H$26)</f>
        <v>0.552846198833581</v>
      </c>
      <c r="J941" s="5" t="n">
        <f aca="false">LOOKUP(E941,'WOE &amp; IV'!$B$31:$B$34,'WOE &amp; IV'!$H$31:$H$34)</f>
        <v>-0.102296734208726</v>
      </c>
      <c r="K941" s="5" t="n">
        <f aca="false">Model!$B$4+Model!$B$5*G941+Model!$B$6*H941+Model!$B$7*I941+Model!$B$8*J941</f>
        <v>-0.435916489310632</v>
      </c>
      <c r="L941" s="6" t="n">
        <f aca="false">IF(F941=1,LN(M941),LN(1-M941))</f>
        <v>-0.934672605328918</v>
      </c>
      <c r="M941" s="6" t="n">
        <f aca="false">1/(1+EXP(-K941))</f>
        <v>0.392714417094236</v>
      </c>
    </row>
    <row r="942" customFormat="false" ht="15" hidden="false" customHeight="false" outlineLevel="0" collapsed="false">
      <c r="A942" s="4" t="n">
        <v>941</v>
      </c>
      <c r="B942" s="4" t="n">
        <v>50.3</v>
      </c>
      <c r="C942" s="4" t="n">
        <v>148</v>
      </c>
      <c r="D942" s="4" t="n">
        <v>1</v>
      </c>
      <c r="E942" s="4" t="n">
        <v>5</v>
      </c>
      <c r="F942" s="4" t="n">
        <v>1</v>
      </c>
      <c r="G942" s="5" t="n">
        <f aca="false">LOOKUP(B942,'WOE &amp; IV'!$B$5:$B$9,'WOE &amp; IV'!$H$5:$H$9)</f>
        <v>0.218255430312074</v>
      </c>
      <c r="H942" s="5" t="n">
        <f aca="false">LOOKUP(C942,'WOE &amp; IV'!$B$14:$B$18,'WOE &amp; IV'!$H$14:$H$18)</f>
        <v>0.149360747248786</v>
      </c>
      <c r="I942" s="5" t="n">
        <f aca="false">LOOKUP(D942,'WOE &amp; IV'!$B$23:$B$26,'WOE &amp; IV'!$H$23:$H$26)</f>
        <v>-0.479121632008246</v>
      </c>
      <c r="J942" s="5" t="n">
        <f aca="false">LOOKUP(E942,'WOE &amp; IV'!$B$31:$B$34,'WOE &amp; IV'!$H$31:$H$34)</f>
        <v>-0.28220740641837</v>
      </c>
      <c r="K942" s="5" t="n">
        <f aca="false">Model!$B$4+Model!$B$5*G942+Model!$B$6*H942+Model!$B$7*I942+Model!$B$8*J942</f>
        <v>-0.697750998200535</v>
      </c>
      <c r="L942" s="6" t="n">
        <f aca="false">IF(F942=1,LN(M942),LN(1-M942))</f>
        <v>-1.10168385423765</v>
      </c>
      <c r="M942" s="6" t="n">
        <f aca="false">1/(1+EXP(-K942))</f>
        <v>0.332311048953966</v>
      </c>
    </row>
    <row r="943" customFormat="false" ht="15" hidden="false" customHeight="false" outlineLevel="0" collapsed="false">
      <c r="A943" s="4" t="n">
        <v>942</v>
      </c>
      <c r="B943" s="4" t="n">
        <v>67.2</v>
      </c>
      <c r="C943" s="4" t="n">
        <v>329</v>
      </c>
      <c r="D943" s="4" t="n">
        <v>1</v>
      </c>
      <c r="E943" s="4" t="n">
        <v>0</v>
      </c>
      <c r="F943" s="4" t="n">
        <v>0</v>
      </c>
      <c r="G943" s="5" t="n">
        <f aca="false">LOOKUP(B943,'WOE &amp; IV'!$B$5:$B$9,'WOE &amp; IV'!$H$5:$H$9)</f>
        <v>-0.907531990639555</v>
      </c>
      <c r="H943" s="5" t="n">
        <f aca="false">LOOKUP(C943,'WOE &amp; IV'!$B$14:$B$18,'WOE &amp; IV'!$H$14:$H$18)</f>
        <v>1.40669467736998</v>
      </c>
      <c r="I943" s="5" t="n">
        <f aca="false">LOOKUP(D943,'WOE &amp; IV'!$B$23:$B$26,'WOE &amp; IV'!$H$23:$H$26)</f>
        <v>-0.479121632008246</v>
      </c>
      <c r="J943" s="5" t="n">
        <f aca="false">LOOKUP(E943,'WOE &amp; IV'!$B$31:$B$34,'WOE &amp; IV'!$H$31:$H$34)</f>
        <v>0.255618819166126</v>
      </c>
      <c r="K943" s="5" t="n">
        <f aca="false">Model!$B$4+Model!$B$5*G943+Model!$B$6*H943+Model!$B$7*I943+Model!$B$8*J943</f>
        <v>-1.78103208410998</v>
      </c>
      <c r="L943" s="6" t="n">
        <f aca="false">IF(F943=1,LN(M943),LN(1-M943))</f>
        <v>-0.155690226946511</v>
      </c>
      <c r="M943" s="6" t="n">
        <f aca="false">1/(1+EXP(-K943))</f>
        <v>0.144175739392451</v>
      </c>
    </row>
    <row r="944" customFormat="false" ht="15" hidden="false" customHeight="false" outlineLevel="0" collapsed="false">
      <c r="A944" s="4" t="n">
        <v>943</v>
      </c>
      <c r="B944" s="4" t="n">
        <v>57.3</v>
      </c>
      <c r="C944" s="4" t="n">
        <v>8</v>
      </c>
      <c r="D944" s="4" t="n">
        <v>0</v>
      </c>
      <c r="E944" s="4" t="n">
        <v>1</v>
      </c>
      <c r="F944" s="4" t="n">
        <v>0</v>
      </c>
      <c r="G944" s="5" t="n">
        <f aca="false">LOOKUP(B944,'WOE &amp; IV'!$B$5:$B$9,'WOE &amp; IV'!$H$5:$H$9)</f>
        <v>0.218255430312074</v>
      </c>
      <c r="H944" s="5" t="n">
        <f aca="false">LOOKUP(C944,'WOE &amp; IV'!$B$14:$B$18,'WOE &amp; IV'!$H$14:$H$18)</f>
        <v>-0.498509425915863</v>
      </c>
      <c r="I944" s="5" t="n">
        <f aca="false">LOOKUP(D944,'WOE &amp; IV'!$B$23:$B$26,'WOE &amp; IV'!$H$23:$H$26)</f>
        <v>0.552846198833581</v>
      </c>
      <c r="J944" s="5" t="n">
        <f aca="false">LOOKUP(E944,'WOE &amp; IV'!$B$31:$B$34,'WOE &amp; IV'!$H$31:$H$34)</f>
        <v>-0.102296734208726</v>
      </c>
      <c r="K944" s="5" t="n">
        <f aca="false">Model!$B$4+Model!$B$5*G944+Model!$B$6*H944+Model!$B$7*I944+Model!$B$8*J944</f>
        <v>-1.27943264098388</v>
      </c>
      <c r="L944" s="6" t="n">
        <f aca="false">IF(F944=1,LN(M944),LN(1-M944))</f>
        <v>-0.245448998593182</v>
      </c>
      <c r="M944" s="6" t="n">
        <f aca="false">1/(1+EXP(-K944))</f>
        <v>0.217646816109972</v>
      </c>
    </row>
    <row r="945" customFormat="false" ht="15" hidden="false" customHeight="false" outlineLevel="0" collapsed="false">
      <c r="A945" s="4" t="n">
        <v>944</v>
      </c>
      <c r="B945" s="4" t="n">
        <v>75</v>
      </c>
      <c r="C945" s="4" t="n">
        <v>339</v>
      </c>
      <c r="D945" s="4" t="n">
        <v>0</v>
      </c>
      <c r="E945" s="4" t="n">
        <v>0</v>
      </c>
      <c r="F945" s="4" t="n">
        <v>0</v>
      </c>
      <c r="G945" s="5" t="n">
        <f aca="false">LOOKUP(B945,'WOE &amp; IV'!$B$5:$B$9,'WOE &amp; IV'!$H$5:$H$9)</f>
        <v>-0.907531990639555</v>
      </c>
      <c r="H945" s="5" t="n">
        <f aca="false">LOOKUP(C945,'WOE &amp; IV'!$B$14:$B$18,'WOE &amp; IV'!$H$14:$H$18)</f>
        <v>1.40669467736998</v>
      </c>
      <c r="I945" s="5" t="n">
        <f aca="false">LOOKUP(D945,'WOE &amp; IV'!$B$23:$B$26,'WOE &amp; IV'!$H$23:$H$26)</f>
        <v>0.552846198833581</v>
      </c>
      <c r="J945" s="5" t="n">
        <f aca="false">LOOKUP(E945,'WOE &amp; IV'!$B$31:$B$34,'WOE &amp; IV'!$H$31:$H$34)</f>
        <v>0.255618819166126</v>
      </c>
      <c r="K945" s="5" t="n">
        <f aca="false">Model!$B$4+Model!$B$5*G945+Model!$B$6*H945+Model!$B$7*I945+Model!$B$8*J945</f>
        <v>-3.04674062863748</v>
      </c>
      <c r="L945" s="6" t="n">
        <f aca="false">IF(F945=1,LN(M945),LN(1-M945))</f>
        <v>-0.0464192954470289</v>
      </c>
      <c r="M945" s="6" t="n">
        <f aca="false">1/(1+EXP(-K945))</f>
        <v>0.0453583986151563</v>
      </c>
    </row>
    <row r="946" customFormat="false" ht="15" hidden="false" customHeight="false" outlineLevel="0" collapsed="false">
      <c r="A946" s="4" t="n">
        <v>945</v>
      </c>
      <c r="B946" s="4" t="n">
        <v>52.2</v>
      </c>
      <c r="C946" s="4" t="n">
        <v>319</v>
      </c>
      <c r="D946" s="4" t="n">
        <v>0</v>
      </c>
      <c r="E946" s="4" t="n">
        <v>3</v>
      </c>
      <c r="F946" s="4" t="n">
        <v>0</v>
      </c>
      <c r="G946" s="5" t="n">
        <f aca="false">LOOKUP(B946,'WOE &amp; IV'!$B$5:$B$9,'WOE &amp; IV'!$H$5:$H$9)</f>
        <v>0.218255430312074</v>
      </c>
      <c r="H946" s="5" t="n">
        <f aca="false">LOOKUP(C946,'WOE &amp; IV'!$B$14:$B$18,'WOE &amp; IV'!$H$14:$H$18)</f>
        <v>1.40669467736998</v>
      </c>
      <c r="I946" s="5" t="n">
        <f aca="false">LOOKUP(D946,'WOE &amp; IV'!$B$23:$B$26,'WOE &amp; IV'!$H$23:$H$26)</f>
        <v>0.552846198833581</v>
      </c>
      <c r="J946" s="5" t="n">
        <f aca="false">LOOKUP(E946,'WOE &amp; IV'!$B$31:$B$34,'WOE &amp; IV'!$H$31:$H$34)</f>
        <v>-0.0820085521567092</v>
      </c>
      <c r="K946" s="5" t="n">
        <f aca="false">Model!$B$4+Model!$B$5*G946+Model!$B$6*H946+Model!$B$7*I946+Model!$B$8*J946</f>
        <v>-3.94238857072238</v>
      </c>
      <c r="L946" s="6" t="n">
        <f aca="false">IF(F946=1,LN(M946),LN(1-M946))</f>
        <v>-0.0192160010916845</v>
      </c>
      <c r="M946" s="6" t="n">
        <f aca="false">1/(1+EXP(-K946))</f>
        <v>0.0190325506830411</v>
      </c>
    </row>
    <row r="947" customFormat="false" ht="15" hidden="false" customHeight="false" outlineLevel="0" collapsed="false">
      <c r="A947" s="4" t="n">
        <v>946</v>
      </c>
      <c r="B947" s="4" t="n">
        <v>36.1</v>
      </c>
      <c r="C947" s="4" t="n">
        <v>189</v>
      </c>
      <c r="D947" s="4" t="n">
        <v>2</v>
      </c>
      <c r="E947" s="4" t="n">
        <v>2</v>
      </c>
      <c r="F947" s="4" t="n">
        <v>0</v>
      </c>
      <c r="G947" s="5" t="n">
        <f aca="false">LOOKUP(B947,'WOE &amp; IV'!$B$5:$B$9,'WOE &amp; IV'!$H$5:$H$9)</f>
        <v>0.218255430312074</v>
      </c>
      <c r="H947" s="5" t="n">
        <f aca="false">LOOKUP(C947,'WOE &amp; IV'!$B$14:$B$18,'WOE &amp; IV'!$H$14:$H$18)</f>
        <v>0.149360747248786</v>
      </c>
      <c r="I947" s="5" t="n">
        <f aca="false">LOOKUP(D947,'WOE &amp; IV'!$B$23:$B$26,'WOE &amp; IV'!$H$23:$H$26)</f>
        <v>-1.2525653595628</v>
      </c>
      <c r="J947" s="5" t="n">
        <f aca="false">LOOKUP(E947,'WOE &amp; IV'!$B$31:$B$34,'WOE &amp; IV'!$H$31:$H$34)</f>
        <v>-0.0820085521567092</v>
      </c>
      <c r="K947" s="5" t="n">
        <f aca="false">Model!$B$4+Model!$B$5*G947+Model!$B$6*H947+Model!$B$7*I947+Model!$B$8*J947</f>
        <v>0.0134819322616487</v>
      </c>
      <c r="L947" s="6" t="n">
        <f aca="false">IF(F947=1,LN(M947),LN(1-M947))</f>
        <v>-0.699910866830889</v>
      </c>
      <c r="M947" s="6" t="n">
        <f aca="false">1/(1+EXP(-K947))</f>
        <v>0.503370432014055</v>
      </c>
    </row>
    <row r="948" customFormat="false" ht="15" hidden="false" customHeight="false" outlineLevel="0" collapsed="false">
      <c r="A948" s="4" t="n">
        <v>947</v>
      </c>
      <c r="B948" s="4" t="n">
        <v>53.4</v>
      </c>
      <c r="C948" s="4" t="n">
        <v>118</v>
      </c>
      <c r="D948" s="4" t="n">
        <v>0</v>
      </c>
      <c r="E948" s="4" t="n">
        <v>2</v>
      </c>
      <c r="F948" s="4" t="n">
        <v>1</v>
      </c>
      <c r="G948" s="5" t="n">
        <f aca="false">LOOKUP(B948,'WOE &amp; IV'!$B$5:$B$9,'WOE &amp; IV'!$H$5:$H$9)</f>
        <v>0.218255430312074</v>
      </c>
      <c r="H948" s="5" t="n">
        <f aca="false">LOOKUP(C948,'WOE &amp; IV'!$B$14:$B$18,'WOE &amp; IV'!$H$14:$H$18)</f>
        <v>-0.171825195660813</v>
      </c>
      <c r="I948" s="5" t="n">
        <f aca="false">LOOKUP(D948,'WOE &amp; IV'!$B$23:$B$26,'WOE &amp; IV'!$H$23:$H$26)</f>
        <v>0.552846198833581</v>
      </c>
      <c r="J948" s="5" t="n">
        <f aca="false">LOOKUP(E948,'WOE &amp; IV'!$B$31:$B$34,'WOE &amp; IV'!$H$31:$H$34)</f>
        <v>-0.0820085521567092</v>
      </c>
      <c r="K948" s="5" t="n">
        <f aca="false">Model!$B$4+Model!$B$5*G948+Model!$B$6*H948+Model!$B$7*I948+Model!$B$8*J948</f>
        <v>-1.75598069458743</v>
      </c>
      <c r="L948" s="6" t="n">
        <f aca="false">IF(F948=1,LN(M948),LN(1-M948))</f>
        <v>-1.91532167252546</v>
      </c>
      <c r="M948" s="6" t="n">
        <f aca="false">1/(1+EXP(-K948))</f>
        <v>0.147294444388917</v>
      </c>
    </row>
    <row r="949" customFormat="false" ht="15" hidden="false" customHeight="false" outlineLevel="0" collapsed="false">
      <c r="A949" s="4" t="n">
        <v>948</v>
      </c>
      <c r="B949" s="4" t="n">
        <v>0</v>
      </c>
      <c r="C949" s="4" t="n">
        <v>58</v>
      </c>
      <c r="D949" s="4" t="n">
        <v>0</v>
      </c>
      <c r="E949" s="4" t="n">
        <v>0</v>
      </c>
      <c r="F949" s="4" t="n">
        <v>0</v>
      </c>
      <c r="G949" s="5" t="n">
        <f aca="false">LOOKUP(B949,'WOE &amp; IV'!$B$5:$B$9,'WOE &amp; IV'!$H$5:$H$9)</f>
        <v>1.45548484153941</v>
      </c>
      <c r="H949" s="5" t="n">
        <f aca="false">LOOKUP(C949,'WOE &amp; IV'!$B$14:$B$18,'WOE &amp; IV'!$H$14:$H$18)</f>
        <v>-0.18579367675035</v>
      </c>
      <c r="I949" s="5" t="n">
        <f aca="false">LOOKUP(D949,'WOE &amp; IV'!$B$23:$B$26,'WOE &amp; IV'!$H$23:$H$26)</f>
        <v>0.552846198833581</v>
      </c>
      <c r="J949" s="5" t="n">
        <f aca="false">LOOKUP(E949,'WOE &amp; IV'!$B$31:$B$34,'WOE &amp; IV'!$H$31:$H$34)</f>
        <v>0.255618819166126</v>
      </c>
      <c r="K949" s="5" t="n">
        <f aca="false">Model!$B$4+Model!$B$5*G949+Model!$B$6*H949+Model!$B$7*I949+Model!$B$8*J949</f>
        <v>-3.56128998654984</v>
      </c>
      <c r="L949" s="6" t="n">
        <f aca="false">IF(F949=1,LN(M949),LN(1-M949))</f>
        <v>-0.0280062993485272</v>
      </c>
      <c r="M949" s="6" t="n">
        <f aca="false">1/(1+EXP(-K949))</f>
        <v>0.0276177585926864</v>
      </c>
    </row>
    <row r="950" customFormat="false" ht="15" hidden="false" customHeight="false" outlineLevel="0" collapsed="false">
      <c r="A950" s="4" t="n">
        <v>949</v>
      </c>
      <c r="B950" s="4" t="n">
        <v>54.6</v>
      </c>
      <c r="C950" s="4" t="n">
        <v>187</v>
      </c>
      <c r="D950" s="4" t="n">
        <v>0</v>
      </c>
      <c r="E950" s="4" t="n">
        <v>0</v>
      </c>
      <c r="F950" s="4" t="n">
        <v>0</v>
      </c>
      <c r="G950" s="5" t="n">
        <f aca="false">LOOKUP(B950,'WOE &amp; IV'!$B$5:$B$9,'WOE &amp; IV'!$H$5:$H$9)</f>
        <v>0.218255430312074</v>
      </c>
      <c r="H950" s="5" t="n">
        <f aca="false">LOOKUP(C950,'WOE &amp; IV'!$B$14:$B$18,'WOE &amp; IV'!$H$14:$H$18)</f>
        <v>0.149360747248786</v>
      </c>
      <c r="I950" s="5" t="n">
        <f aca="false">LOOKUP(D950,'WOE &amp; IV'!$B$23:$B$26,'WOE &amp; IV'!$H$23:$H$26)</f>
        <v>0.552846198833581</v>
      </c>
      <c r="J950" s="5" t="n">
        <f aca="false">LOOKUP(E950,'WOE &amp; IV'!$B$31:$B$34,'WOE &amp; IV'!$H$31:$H$34)</f>
        <v>0.255618819166126</v>
      </c>
      <c r="K950" s="5" t="n">
        <f aca="false">Model!$B$4+Model!$B$5*G950+Model!$B$6*H950+Model!$B$7*I950+Model!$B$8*J950</f>
        <v>-2.60121388102613</v>
      </c>
      <c r="L950" s="6" t="n">
        <f aca="false">IF(F950=1,LN(M950),LN(1-M950))</f>
        <v>-0.0715608135507159</v>
      </c>
      <c r="M950" s="6" t="n">
        <f aca="false">1/(1+EXP(-K950))</f>
        <v>0.0690603378729707</v>
      </c>
    </row>
    <row r="951" customFormat="false" ht="15" hidden="false" customHeight="false" outlineLevel="0" collapsed="false">
      <c r="A951" s="4" t="n">
        <v>950</v>
      </c>
      <c r="B951" s="4" t="n">
        <v>0</v>
      </c>
      <c r="C951" s="4" t="n">
        <v>123</v>
      </c>
      <c r="D951" s="4" t="n">
        <v>0</v>
      </c>
      <c r="E951" s="4" t="n">
        <v>1</v>
      </c>
      <c r="F951" s="4" t="n">
        <v>0</v>
      </c>
      <c r="G951" s="5" t="n">
        <f aca="false">LOOKUP(B951,'WOE &amp; IV'!$B$5:$B$9,'WOE &amp; IV'!$H$5:$H$9)</f>
        <v>1.45548484153941</v>
      </c>
      <c r="H951" s="5" t="n">
        <f aca="false">LOOKUP(C951,'WOE &amp; IV'!$B$14:$B$18,'WOE &amp; IV'!$H$14:$H$18)</f>
        <v>0.149360747248786</v>
      </c>
      <c r="I951" s="5" t="n">
        <f aca="false">LOOKUP(D951,'WOE &amp; IV'!$B$23:$B$26,'WOE &amp; IV'!$H$23:$H$26)</f>
        <v>0.552846198833581</v>
      </c>
      <c r="J951" s="5" t="n">
        <f aca="false">LOOKUP(E951,'WOE &amp; IV'!$B$31:$B$34,'WOE &amp; IV'!$H$31:$H$34)</f>
        <v>-0.102296734208726</v>
      </c>
      <c r="K951" s="5" t="n">
        <f aca="false">Model!$B$4+Model!$B$5*G951+Model!$B$6*H951+Model!$B$7*I951+Model!$B$8*J951</f>
        <v>-3.60109611603914</v>
      </c>
      <c r="L951" s="6" t="n">
        <f aca="false">IF(F951=1,LN(M951),LN(1-M951))</f>
        <v>-0.0269279551643663</v>
      </c>
      <c r="M951" s="6" t="n">
        <f aca="false">1/(1+EXP(-K951))</f>
        <v>0.0265686302988493</v>
      </c>
    </row>
    <row r="952" customFormat="false" ht="15" hidden="false" customHeight="false" outlineLevel="0" collapsed="false">
      <c r="A952" s="4" t="n">
        <v>951</v>
      </c>
      <c r="B952" s="4" t="n">
        <v>1.9</v>
      </c>
      <c r="C952" s="4" t="n">
        <v>78</v>
      </c>
      <c r="D952" s="4" t="n">
        <v>2</v>
      </c>
      <c r="E952" s="4" t="n">
        <v>0</v>
      </c>
      <c r="F952" s="4" t="n">
        <v>0</v>
      </c>
      <c r="G952" s="5" t="n">
        <f aca="false">LOOKUP(B952,'WOE &amp; IV'!$B$5:$B$9,'WOE &amp; IV'!$H$5:$H$9)</f>
        <v>1.45548484153941</v>
      </c>
      <c r="H952" s="5" t="n">
        <f aca="false">LOOKUP(C952,'WOE &amp; IV'!$B$14:$B$18,'WOE &amp; IV'!$H$14:$H$18)</f>
        <v>-0.171825195660813</v>
      </c>
      <c r="I952" s="5" t="n">
        <f aca="false">LOOKUP(D952,'WOE &amp; IV'!$B$23:$B$26,'WOE &amp; IV'!$H$23:$H$26)</f>
        <v>-1.2525653595628</v>
      </c>
      <c r="J952" s="5" t="n">
        <f aca="false">LOOKUP(E952,'WOE &amp; IV'!$B$31:$B$34,'WOE &amp; IV'!$H$31:$H$34)</f>
        <v>0.255618819166126</v>
      </c>
      <c r="K952" s="5" t="n">
        <f aca="false">Model!$B$4+Model!$B$5*G952+Model!$B$6*H952+Model!$B$7*I952+Model!$B$8*J952</f>
        <v>-1.36630045333379</v>
      </c>
      <c r="L952" s="6" t="n">
        <f aca="false">IF(F952=1,LN(M952),LN(1-M952))</f>
        <v>-0.227174441302632</v>
      </c>
      <c r="M952" s="6" t="n">
        <f aca="false">1/(1+EXP(-K952))</f>
        <v>0.203218221484865</v>
      </c>
    </row>
    <row r="953" customFormat="false" ht="15" hidden="false" customHeight="false" outlineLevel="0" collapsed="false">
      <c r="A953" s="4" t="n">
        <v>952</v>
      </c>
      <c r="B953" s="4" t="n">
        <v>56.3</v>
      </c>
      <c r="C953" s="4" t="n">
        <v>184</v>
      </c>
      <c r="D953" s="4" t="n">
        <v>0</v>
      </c>
      <c r="E953" s="4" t="n">
        <v>0</v>
      </c>
      <c r="F953" s="4" t="n">
        <v>0</v>
      </c>
      <c r="G953" s="5" t="n">
        <f aca="false">LOOKUP(B953,'WOE &amp; IV'!$B$5:$B$9,'WOE &amp; IV'!$H$5:$H$9)</f>
        <v>0.218255430312074</v>
      </c>
      <c r="H953" s="5" t="n">
        <f aca="false">LOOKUP(C953,'WOE &amp; IV'!$B$14:$B$18,'WOE &amp; IV'!$H$14:$H$18)</f>
        <v>0.149360747248786</v>
      </c>
      <c r="I953" s="5" t="n">
        <f aca="false">LOOKUP(D953,'WOE &amp; IV'!$B$23:$B$26,'WOE &amp; IV'!$H$23:$H$26)</f>
        <v>0.552846198833581</v>
      </c>
      <c r="J953" s="5" t="n">
        <f aca="false">LOOKUP(E953,'WOE &amp; IV'!$B$31:$B$34,'WOE &amp; IV'!$H$31:$H$34)</f>
        <v>0.255618819166126</v>
      </c>
      <c r="K953" s="5" t="n">
        <f aca="false">Model!$B$4+Model!$B$5*G953+Model!$B$6*H953+Model!$B$7*I953+Model!$B$8*J953</f>
        <v>-2.60121388102613</v>
      </c>
      <c r="L953" s="6" t="n">
        <f aca="false">IF(F953=1,LN(M953),LN(1-M953))</f>
        <v>-0.0715608135507159</v>
      </c>
      <c r="M953" s="6" t="n">
        <f aca="false">1/(1+EXP(-K953))</f>
        <v>0.0690603378729707</v>
      </c>
    </row>
    <row r="954" customFormat="false" ht="15" hidden="false" customHeight="false" outlineLevel="0" collapsed="false">
      <c r="A954" s="4" t="n">
        <v>953</v>
      </c>
      <c r="B954" s="4" t="n">
        <v>56.9</v>
      </c>
      <c r="C954" s="4" t="n">
        <v>206</v>
      </c>
      <c r="D954" s="4" t="n">
        <v>1</v>
      </c>
      <c r="E954" s="4" t="n">
        <v>0</v>
      </c>
      <c r="F954" s="4" t="n">
        <v>0</v>
      </c>
      <c r="G954" s="5" t="n">
        <f aca="false">LOOKUP(B954,'WOE &amp; IV'!$B$5:$B$9,'WOE &amp; IV'!$H$5:$H$9)</f>
        <v>0.218255430312074</v>
      </c>
      <c r="H954" s="5" t="n">
        <f aca="false">LOOKUP(C954,'WOE &amp; IV'!$B$14:$B$18,'WOE &amp; IV'!$H$14:$H$18)</f>
        <v>0.149360747248786</v>
      </c>
      <c r="I954" s="5" t="n">
        <f aca="false">LOOKUP(D954,'WOE &amp; IV'!$B$23:$B$26,'WOE &amp; IV'!$H$23:$H$26)</f>
        <v>-0.479121632008246</v>
      </c>
      <c r="J954" s="5" t="n">
        <f aca="false">LOOKUP(E954,'WOE &amp; IV'!$B$31:$B$34,'WOE &amp; IV'!$H$31:$H$34)</f>
        <v>0.255618819166126</v>
      </c>
      <c r="K954" s="5" t="n">
        <f aca="false">Model!$B$4+Model!$B$5*G954+Model!$B$6*H954+Model!$B$7*I954+Model!$B$8*J954</f>
        <v>-1.33550533649863</v>
      </c>
      <c r="L954" s="6" t="n">
        <f aca="false">IF(F954=1,LN(M954),LN(1-M954))</f>
        <v>-0.233509815948069</v>
      </c>
      <c r="M954" s="6" t="n">
        <f aca="false">1/(1+EXP(-K954))</f>
        <v>0.208250176073051</v>
      </c>
    </row>
    <row r="955" customFormat="false" ht="15" hidden="false" customHeight="false" outlineLevel="0" collapsed="false">
      <c r="A955" s="4" t="n">
        <v>954</v>
      </c>
      <c r="B955" s="4" t="n">
        <v>15.9</v>
      </c>
      <c r="C955" s="4" t="n">
        <v>255</v>
      </c>
      <c r="D955" s="4" t="n">
        <v>0</v>
      </c>
      <c r="E955" s="4" t="n">
        <v>1</v>
      </c>
      <c r="F955" s="4" t="n">
        <v>0</v>
      </c>
      <c r="G955" s="5" t="n">
        <f aca="false">LOOKUP(B955,'WOE &amp; IV'!$B$5:$B$9,'WOE &amp; IV'!$H$5:$H$9)</f>
        <v>0.721515666459208</v>
      </c>
      <c r="H955" s="5" t="n">
        <f aca="false">LOOKUP(C955,'WOE &amp; IV'!$B$14:$B$18,'WOE &amp; IV'!$H$14:$H$18)</f>
        <v>1.40669467736998</v>
      </c>
      <c r="I955" s="5" t="n">
        <f aca="false">LOOKUP(D955,'WOE &amp; IV'!$B$23:$B$26,'WOE &amp; IV'!$H$23:$H$26)</f>
        <v>0.552846198833581</v>
      </c>
      <c r="J955" s="5" t="n">
        <f aca="false">LOOKUP(E955,'WOE &amp; IV'!$B$31:$B$34,'WOE &amp; IV'!$H$31:$H$34)</f>
        <v>-0.102296734208726</v>
      </c>
      <c r="K955" s="5" t="n">
        <f aca="false">Model!$B$4+Model!$B$5*G955+Model!$B$6*H955+Model!$B$7*I955+Model!$B$8*J955</f>
        <v>-4.49768402829767</v>
      </c>
      <c r="L955" s="6" t="n">
        <f aca="false">IF(F955=1,LN(M955),LN(1-M955))</f>
        <v>-0.0110732194605699</v>
      </c>
      <c r="M955" s="6" t="n">
        <f aca="false">1/(1+EXP(-K955))</f>
        <v>0.0110121370335588</v>
      </c>
    </row>
    <row r="956" customFormat="false" ht="15" hidden="false" customHeight="false" outlineLevel="0" collapsed="false">
      <c r="A956" s="4" t="n">
        <v>955</v>
      </c>
      <c r="B956" s="4" t="n">
        <v>27.2</v>
      </c>
      <c r="C956" s="4" t="n">
        <v>52</v>
      </c>
      <c r="D956" s="4" t="n">
        <v>0</v>
      </c>
      <c r="E956" s="4" t="n">
        <v>1</v>
      </c>
      <c r="F956" s="4" t="n">
        <v>0</v>
      </c>
      <c r="G956" s="5" t="n">
        <f aca="false">LOOKUP(B956,'WOE &amp; IV'!$B$5:$B$9,'WOE &amp; IV'!$H$5:$H$9)</f>
        <v>0.721515666459208</v>
      </c>
      <c r="H956" s="5" t="n">
        <f aca="false">LOOKUP(C956,'WOE &amp; IV'!$B$14:$B$18,'WOE &amp; IV'!$H$14:$H$18)</f>
        <v>-0.18579367675035</v>
      </c>
      <c r="I956" s="5" t="n">
        <f aca="false">LOOKUP(D956,'WOE &amp; IV'!$B$23:$B$26,'WOE &amp; IV'!$H$23:$H$26)</f>
        <v>0.552846198833581</v>
      </c>
      <c r="J956" s="5" t="n">
        <f aca="false">LOOKUP(E956,'WOE &amp; IV'!$B$31:$B$34,'WOE &amp; IV'!$H$31:$H$34)</f>
        <v>-0.102296734208726</v>
      </c>
      <c r="K956" s="5" t="n">
        <f aca="false">Model!$B$4+Model!$B$5*G956+Model!$B$6*H956+Model!$B$7*I956+Model!$B$8*J956</f>
        <v>-2.29192840900561</v>
      </c>
      <c r="L956" s="6" t="n">
        <f aca="false">IF(F956=1,LN(M956),LN(1-M956))</f>
        <v>-0.0962836756841385</v>
      </c>
      <c r="M956" s="6" t="n">
        <f aca="false">1/(1+EXP(-K956))</f>
        <v>0.0917936565331135</v>
      </c>
    </row>
    <row r="957" customFormat="false" ht="15" hidden="false" customHeight="false" outlineLevel="0" collapsed="false">
      <c r="A957" s="4" t="n">
        <v>956</v>
      </c>
      <c r="B957" s="4" t="n">
        <v>79.3</v>
      </c>
      <c r="C957" s="4" t="n">
        <v>233</v>
      </c>
      <c r="D957" s="4" t="n">
        <v>0</v>
      </c>
      <c r="E957" s="4" t="n">
        <v>0</v>
      </c>
      <c r="F957" s="4" t="n">
        <v>0</v>
      </c>
      <c r="G957" s="5" t="n">
        <f aca="false">LOOKUP(B957,'WOE &amp; IV'!$B$5:$B$9,'WOE &amp; IV'!$H$5:$H$9)</f>
        <v>-0.907531990639555</v>
      </c>
      <c r="H957" s="5" t="n">
        <f aca="false">LOOKUP(C957,'WOE &amp; IV'!$B$14:$B$18,'WOE &amp; IV'!$H$14:$H$18)</f>
        <v>0.149360747248786</v>
      </c>
      <c r="I957" s="5" t="n">
        <f aca="false">LOOKUP(D957,'WOE &amp; IV'!$B$23:$B$26,'WOE &amp; IV'!$H$23:$H$26)</f>
        <v>0.552846198833581</v>
      </c>
      <c r="J957" s="5" t="n">
        <f aca="false">LOOKUP(E957,'WOE &amp; IV'!$B$31:$B$34,'WOE &amp; IV'!$H$31:$H$34)</f>
        <v>0.255618819166126</v>
      </c>
      <c r="K957" s="5" t="n">
        <f aca="false">Model!$B$4+Model!$B$5*G957+Model!$B$6*H957+Model!$B$7*I957+Model!$B$8*J957</f>
        <v>-1.30520740202662</v>
      </c>
      <c r="L957" s="6" t="n">
        <f aca="false">IF(F957=1,LN(M957),LN(1-M957))</f>
        <v>-0.239895490101658</v>
      </c>
      <c r="M957" s="6" t="n">
        <f aca="false">1/(1+EXP(-K957))</f>
        <v>0.213289924239604</v>
      </c>
    </row>
    <row r="958" customFormat="false" ht="15" hidden="false" customHeight="false" outlineLevel="0" collapsed="false">
      <c r="A958" s="4" t="n">
        <v>957</v>
      </c>
      <c r="B958" s="4" t="n">
        <v>32.9</v>
      </c>
      <c r="C958" s="4" t="n">
        <v>79</v>
      </c>
      <c r="D958" s="4" t="n">
        <v>0</v>
      </c>
      <c r="E958" s="4" t="n">
        <v>0</v>
      </c>
      <c r="F958" s="4" t="n">
        <v>0</v>
      </c>
      <c r="G958" s="5" t="n">
        <f aca="false">LOOKUP(B958,'WOE &amp; IV'!$B$5:$B$9,'WOE &amp; IV'!$H$5:$H$9)</f>
        <v>0.218255430312074</v>
      </c>
      <c r="H958" s="5" t="n">
        <f aca="false">LOOKUP(C958,'WOE &amp; IV'!$B$14:$B$18,'WOE &amp; IV'!$H$14:$H$18)</f>
        <v>-0.171825195660813</v>
      </c>
      <c r="I958" s="5" t="n">
        <f aca="false">LOOKUP(D958,'WOE &amp; IV'!$B$23:$B$26,'WOE &amp; IV'!$H$23:$H$26)</f>
        <v>0.552846198833581</v>
      </c>
      <c r="J958" s="5" t="n">
        <f aca="false">LOOKUP(E958,'WOE &amp; IV'!$B$31:$B$34,'WOE &amp; IV'!$H$31:$H$34)</f>
        <v>0.255618819166126</v>
      </c>
      <c r="K958" s="5" t="n">
        <f aca="false">Model!$B$4+Model!$B$5*G958+Model!$B$6*H958+Model!$B$7*I958+Model!$B$8*J958</f>
        <v>-2.15633923150205</v>
      </c>
      <c r="L958" s="6" t="n">
        <f aca="false">IF(F958=1,LN(M958),LN(1-M958))</f>
        <v>-0.109525097706125</v>
      </c>
      <c r="M958" s="6" t="n">
        <f aca="false">1/(1+EXP(-K958))</f>
        <v>0.103740329981978</v>
      </c>
    </row>
    <row r="959" customFormat="false" ht="15" hidden="false" customHeight="false" outlineLevel="0" collapsed="false">
      <c r="A959" s="4" t="n">
        <v>958</v>
      </c>
      <c r="B959" s="4" t="n">
        <v>100</v>
      </c>
      <c r="C959" s="4" t="n">
        <v>119</v>
      </c>
      <c r="D959" s="4" t="n">
        <v>1</v>
      </c>
      <c r="E959" s="4" t="n">
        <v>1</v>
      </c>
      <c r="F959" s="4" t="n">
        <v>1</v>
      </c>
      <c r="G959" s="5" t="n">
        <f aca="false">LOOKUP(B959,'WOE &amp; IV'!$B$5:$B$9,'WOE &amp; IV'!$H$5:$H$9)</f>
        <v>-1.34136085834593</v>
      </c>
      <c r="H959" s="5" t="n">
        <f aca="false">LOOKUP(C959,'WOE &amp; IV'!$B$14:$B$18,'WOE &amp; IV'!$H$14:$H$18)</f>
        <v>-0.171825195660813</v>
      </c>
      <c r="I959" s="5" t="n">
        <f aca="false">LOOKUP(D959,'WOE &amp; IV'!$B$23:$B$26,'WOE &amp; IV'!$H$23:$H$26)</f>
        <v>-0.479121632008246</v>
      </c>
      <c r="J959" s="5" t="n">
        <f aca="false">LOOKUP(E959,'WOE &amp; IV'!$B$31:$B$34,'WOE &amp; IV'!$H$31:$H$34)</f>
        <v>-0.102296734208726</v>
      </c>
      <c r="K959" s="5" t="n">
        <f aca="false">Model!$B$4+Model!$B$5*G959+Model!$B$6*H959+Model!$B$7*I959+Model!$B$8*J959</f>
        <v>1.32921584772045</v>
      </c>
      <c r="L959" s="6" t="n">
        <f aca="false">IF(F959=1,LN(M959),LN(1-M959))</f>
        <v>-0.234822868257645</v>
      </c>
      <c r="M959" s="6" t="n">
        <f aca="false">1/(1+EXP(-K959))</f>
        <v>0.790710897223856</v>
      </c>
    </row>
    <row r="960" customFormat="false" ht="15" hidden="false" customHeight="false" outlineLevel="0" collapsed="false">
      <c r="A960" s="4" t="n">
        <v>959</v>
      </c>
      <c r="B960" s="4" t="n">
        <v>45</v>
      </c>
      <c r="C960" s="4" t="n">
        <v>136</v>
      </c>
      <c r="D960" s="4" t="n">
        <v>0</v>
      </c>
      <c r="E960" s="4" t="n">
        <v>1</v>
      </c>
      <c r="F960" s="4" t="n">
        <v>0</v>
      </c>
      <c r="G960" s="5" t="n">
        <f aca="false">LOOKUP(B960,'WOE &amp; IV'!$B$5:$B$9,'WOE &amp; IV'!$H$5:$H$9)</f>
        <v>0.218255430312074</v>
      </c>
      <c r="H960" s="5" t="n">
        <f aca="false">LOOKUP(C960,'WOE &amp; IV'!$B$14:$B$18,'WOE &amp; IV'!$H$14:$H$18)</f>
        <v>0.149360747248786</v>
      </c>
      <c r="I960" s="5" t="n">
        <f aca="false">LOOKUP(D960,'WOE &amp; IV'!$B$23:$B$26,'WOE &amp; IV'!$H$23:$H$26)</f>
        <v>0.552846198833581</v>
      </c>
      <c r="J960" s="5" t="n">
        <f aca="false">LOOKUP(E960,'WOE &amp; IV'!$B$31:$B$34,'WOE &amp; IV'!$H$31:$H$34)</f>
        <v>-0.102296734208726</v>
      </c>
      <c r="K960" s="5" t="n">
        <f aca="false">Model!$B$4+Model!$B$5*G960+Model!$B$6*H960+Model!$B$7*I960+Model!$B$8*J960</f>
        <v>-2.17679761783423</v>
      </c>
      <c r="L960" s="6" t="n">
        <f aca="false">IF(F960=1,LN(M960),LN(1-M960))</f>
        <v>-0.107422090918936</v>
      </c>
      <c r="M960" s="6" t="n">
        <f aca="false">1/(1+EXP(-K960))</f>
        <v>0.101853506506954</v>
      </c>
    </row>
    <row r="961" customFormat="false" ht="15" hidden="false" customHeight="false" outlineLevel="0" collapsed="false">
      <c r="A961" s="4" t="n">
        <v>960</v>
      </c>
      <c r="B961" s="4" t="n">
        <v>55.2</v>
      </c>
      <c r="C961" s="4" t="n">
        <v>221</v>
      </c>
      <c r="D961" s="4" t="n">
        <v>0</v>
      </c>
      <c r="E961" s="4" t="n">
        <v>1</v>
      </c>
      <c r="F961" s="4" t="n">
        <v>0</v>
      </c>
      <c r="G961" s="5" t="n">
        <f aca="false">LOOKUP(B961,'WOE &amp; IV'!$B$5:$B$9,'WOE &amp; IV'!$H$5:$H$9)</f>
        <v>0.218255430312074</v>
      </c>
      <c r="H961" s="5" t="n">
        <f aca="false">LOOKUP(C961,'WOE &amp; IV'!$B$14:$B$18,'WOE &amp; IV'!$H$14:$H$18)</f>
        <v>0.149360747248786</v>
      </c>
      <c r="I961" s="5" t="n">
        <f aca="false">LOOKUP(D961,'WOE &amp; IV'!$B$23:$B$26,'WOE &amp; IV'!$H$23:$H$26)</f>
        <v>0.552846198833581</v>
      </c>
      <c r="J961" s="5" t="n">
        <f aca="false">LOOKUP(E961,'WOE &amp; IV'!$B$31:$B$34,'WOE &amp; IV'!$H$31:$H$34)</f>
        <v>-0.102296734208726</v>
      </c>
      <c r="K961" s="5" t="n">
        <f aca="false">Model!$B$4+Model!$B$5*G961+Model!$B$6*H961+Model!$B$7*I961+Model!$B$8*J961</f>
        <v>-2.17679761783423</v>
      </c>
      <c r="L961" s="6" t="n">
        <f aca="false">IF(F961=1,LN(M961),LN(1-M961))</f>
        <v>-0.107422090918936</v>
      </c>
      <c r="M961" s="6" t="n">
        <f aca="false">1/(1+EXP(-K961))</f>
        <v>0.101853506506954</v>
      </c>
    </row>
    <row r="962" customFormat="false" ht="15" hidden="false" customHeight="false" outlineLevel="0" collapsed="false">
      <c r="A962" s="4" t="n">
        <v>961</v>
      </c>
      <c r="B962" s="4" t="n">
        <v>85.4</v>
      </c>
      <c r="C962" s="4" t="n">
        <v>171</v>
      </c>
      <c r="D962" s="4" t="n">
        <v>1</v>
      </c>
      <c r="E962" s="4" t="n">
        <v>2</v>
      </c>
      <c r="F962" s="4" t="n">
        <v>1</v>
      </c>
      <c r="G962" s="5" t="n">
        <f aca="false">LOOKUP(B962,'WOE &amp; IV'!$B$5:$B$9,'WOE &amp; IV'!$H$5:$H$9)</f>
        <v>-0.907531990639555</v>
      </c>
      <c r="H962" s="5" t="n">
        <f aca="false">LOOKUP(C962,'WOE &amp; IV'!$B$14:$B$18,'WOE &amp; IV'!$H$14:$H$18)</f>
        <v>0.149360747248786</v>
      </c>
      <c r="I962" s="5" t="n">
        <f aca="false">LOOKUP(D962,'WOE &amp; IV'!$B$23:$B$26,'WOE &amp; IV'!$H$23:$H$26)</f>
        <v>-0.479121632008246</v>
      </c>
      <c r="J962" s="5" t="n">
        <f aca="false">LOOKUP(E962,'WOE &amp; IV'!$B$31:$B$34,'WOE &amp; IV'!$H$31:$H$34)</f>
        <v>-0.0820085521567092</v>
      </c>
      <c r="K962" s="5" t="n">
        <f aca="false">Model!$B$4+Model!$B$5*G962+Model!$B$6*H962+Model!$B$7*I962+Model!$B$8*J962</f>
        <v>0.360859679415501</v>
      </c>
      <c r="L962" s="6" t="n">
        <f aca="false">IF(F962=1,LN(M962),LN(1-M962))</f>
        <v>-0.528907244997699</v>
      </c>
      <c r="M962" s="6" t="n">
        <f aca="false">1/(1+EXP(-K962))</f>
        <v>0.589248522261964</v>
      </c>
    </row>
    <row r="963" customFormat="false" ht="15" hidden="false" customHeight="false" outlineLevel="0" collapsed="false">
      <c r="A963" s="4" t="n">
        <v>962</v>
      </c>
      <c r="B963" s="4" t="n">
        <v>48.3</v>
      </c>
      <c r="C963" s="4" t="n">
        <v>77</v>
      </c>
      <c r="D963" s="4" t="n">
        <v>0</v>
      </c>
      <c r="E963" s="4" t="n">
        <v>0</v>
      </c>
      <c r="F963" s="4" t="n">
        <v>0</v>
      </c>
      <c r="G963" s="5" t="n">
        <f aca="false">LOOKUP(B963,'WOE &amp; IV'!$B$5:$B$9,'WOE &amp; IV'!$H$5:$H$9)</f>
        <v>0.218255430312074</v>
      </c>
      <c r="H963" s="5" t="n">
        <f aca="false">LOOKUP(C963,'WOE &amp; IV'!$B$14:$B$18,'WOE &amp; IV'!$H$14:$H$18)</f>
        <v>-0.171825195660813</v>
      </c>
      <c r="I963" s="5" t="n">
        <f aca="false">LOOKUP(D963,'WOE &amp; IV'!$B$23:$B$26,'WOE &amp; IV'!$H$23:$H$26)</f>
        <v>0.552846198833581</v>
      </c>
      <c r="J963" s="5" t="n">
        <f aca="false">LOOKUP(E963,'WOE &amp; IV'!$B$31:$B$34,'WOE &amp; IV'!$H$31:$H$34)</f>
        <v>0.255618819166126</v>
      </c>
      <c r="K963" s="5" t="n">
        <f aca="false">Model!$B$4+Model!$B$5*G963+Model!$B$6*H963+Model!$B$7*I963+Model!$B$8*J963</f>
        <v>-2.15633923150205</v>
      </c>
      <c r="L963" s="6" t="n">
        <f aca="false">IF(F963=1,LN(M963),LN(1-M963))</f>
        <v>-0.109525097706125</v>
      </c>
      <c r="M963" s="6" t="n">
        <f aca="false">1/(1+EXP(-K963))</f>
        <v>0.103740329981978</v>
      </c>
    </row>
    <row r="964" customFormat="false" ht="15" hidden="false" customHeight="false" outlineLevel="0" collapsed="false">
      <c r="A964" s="4" t="n">
        <v>963</v>
      </c>
      <c r="B964" s="4" t="n">
        <v>19.9</v>
      </c>
      <c r="C964" s="4" t="n">
        <v>9</v>
      </c>
      <c r="D964" s="4" t="n">
        <v>0</v>
      </c>
      <c r="E964" s="4" t="n">
        <v>1</v>
      </c>
      <c r="F964" s="4" t="n">
        <v>0</v>
      </c>
      <c r="G964" s="5" t="n">
        <f aca="false">LOOKUP(B964,'WOE &amp; IV'!$B$5:$B$9,'WOE &amp; IV'!$H$5:$H$9)</f>
        <v>0.721515666459208</v>
      </c>
      <c r="H964" s="5" t="n">
        <f aca="false">LOOKUP(C964,'WOE &amp; IV'!$B$14:$B$18,'WOE &amp; IV'!$H$14:$H$18)</f>
        <v>-0.498509425915863</v>
      </c>
      <c r="I964" s="5" t="n">
        <f aca="false">LOOKUP(D964,'WOE &amp; IV'!$B$23:$B$26,'WOE &amp; IV'!$H$23:$H$26)</f>
        <v>0.552846198833581</v>
      </c>
      <c r="J964" s="5" t="n">
        <f aca="false">LOOKUP(E964,'WOE &amp; IV'!$B$31:$B$34,'WOE &amp; IV'!$H$31:$H$34)</f>
        <v>-0.102296734208726</v>
      </c>
      <c r="K964" s="5" t="n">
        <f aca="false">Model!$B$4+Model!$B$5*G964+Model!$B$6*H964+Model!$B$7*I964+Model!$B$8*J964</f>
        <v>-1.85878582483646</v>
      </c>
      <c r="L964" s="6" t="n">
        <f aca="false">IF(F964=1,LN(M964),LN(1-M964))</f>
        <v>-0.144846177462441</v>
      </c>
      <c r="M964" s="6" t="n">
        <f aca="false">1/(1+EXP(-K964))</f>
        <v>0.134844636730755</v>
      </c>
    </row>
    <row r="965" customFormat="false" ht="15" hidden="false" customHeight="false" outlineLevel="0" collapsed="false">
      <c r="A965" s="4" t="n">
        <v>964</v>
      </c>
      <c r="B965" s="4" t="n">
        <v>42.3</v>
      </c>
      <c r="C965" s="4" t="n">
        <v>147</v>
      </c>
      <c r="D965" s="4" t="n">
        <v>0</v>
      </c>
      <c r="E965" s="4" t="n">
        <v>0</v>
      </c>
      <c r="F965" s="4" t="n">
        <v>0</v>
      </c>
      <c r="G965" s="5" t="n">
        <f aca="false">LOOKUP(B965,'WOE &amp; IV'!$B$5:$B$9,'WOE &amp; IV'!$H$5:$H$9)</f>
        <v>0.218255430312074</v>
      </c>
      <c r="H965" s="5" t="n">
        <f aca="false">LOOKUP(C965,'WOE &amp; IV'!$B$14:$B$18,'WOE &amp; IV'!$H$14:$H$18)</f>
        <v>0.149360747248786</v>
      </c>
      <c r="I965" s="5" t="n">
        <f aca="false">LOOKUP(D965,'WOE &amp; IV'!$B$23:$B$26,'WOE &amp; IV'!$H$23:$H$26)</f>
        <v>0.552846198833581</v>
      </c>
      <c r="J965" s="5" t="n">
        <f aca="false">LOOKUP(E965,'WOE &amp; IV'!$B$31:$B$34,'WOE &amp; IV'!$H$31:$H$34)</f>
        <v>0.255618819166126</v>
      </c>
      <c r="K965" s="5" t="n">
        <f aca="false">Model!$B$4+Model!$B$5*G965+Model!$B$6*H965+Model!$B$7*I965+Model!$B$8*J965</f>
        <v>-2.60121388102613</v>
      </c>
      <c r="L965" s="6" t="n">
        <f aca="false">IF(F965=1,LN(M965),LN(1-M965))</f>
        <v>-0.0715608135507159</v>
      </c>
      <c r="M965" s="6" t="n">
        <f aca="false">1/(1+EXP(-K965))</f>
        <v>0.0690603378729707</v>
      </c>
    </row>
    <row r="966" customFormat="false" ht="15" hidden="false" customHeight="false" outlineLevel="0" collapsed="false">
      <c r="A966" s="4" t="n">
        <v>965</v>
      </c>
      <c r="B966" s="4" t="n">
        <v>44.1</v>
      </c>
      <c r="C966" s="4" t="n">
        <v>115</v>
      </c>
      <c r="D966" s="4" t="n">
        <v>0</v>
      </c>
      <c r="E966" s="4" t="n">
        <v>1</v>
      </c>
      <c r="F966" s="4" t="n">
        <v>0</v>
      </c>
      <c r="G966" s="5" t="n">
        <f aca="false">LOOKUP(B966,'WOE &amp; IV'!$B$5:$B$9,'WOE &amp; IV'!$H$5:$H$9)</f>
        <v>0.218255430312074</v>
      </c>
      <c r="H966" s="5" t="n">
        <f aca="false">LOOKUP(C966,'WOE &amp; IV'!$B$14:$B$18,'WOE &amp; IV'!$H$14:$H$18)</f>
        <v>-0.171825195660813</v>
      </c>
      <c r="I966" s="5" t="n">
        <f aca="false">LOOKUP(D966,'WOE &amp; IV'!$B$23:$B$26,'WOE &amp; IV'!$H$23:$H$26)</f>
        <v>0.552846198833581</v>
      </c>
      <c r="J966" s="5" t="n">
        <f aca="false">LOOKUP(E966,'WOE &amp; IV'!$B$31:$B$34,'WOE &amp; IV'!$H$31:$H$34)</f>
        <v>-0.102296734208726</v>
      </c>
      <c r="K966" s="5" t="n">
        <f aca="false">Model!$B$4+Model!$B$5*G966+Model!$B$6*H966+Model!$B$7*I966+Model!$B$8*J966</f>
        <v>-1.73192296831015</v>
      </c>
      <c r="L966" s="6" t="n">
        <f aca="false">IF(F966=1,LN(M966),LN(1-M966))</f>
        <v>-0.162921100069835</v>
      </c>
      <c r="M966" s="6" t="n">
        <f aca="false">1/(1+EXP(-K966))</f>
        <v>0.150341776255468</v>
      </c>
    </row>
    <row r="967" customFormat="false" ht="15" hidden="false" customHeight="false" outlineLevel="0" collapsed="false">
      <c r="A967" s="4" t="n">
        <v>966</v>
      </c>
      <c r="B967" s="4" t="n">
        <v>10.9</v>
      </c>
      <c r="C967" s="4" t="n">
        <v>30</v>
      </c>
      <c r="D967" s="4" t="n">
        <v>1</v>
      </c>
      <c r="E967" s="4" t="n">
        <v>3</v>
      </c>
      <c r="F967" s="4" t="n">
        <v>0</v>
      </c>
      <c r="G967" s="5" t="n">
        <f aca="false">LOOKUP(B967,'WOE &amp; IV'!$B$5:$B$9,'WOE &amp; IV'!$H$5:$H$9)</f>
        <v>0.721515666459208</v>
      </c>
      <c r="H967" s="5" t="n">
        <f aca="false">LOOKUP(C967,'WOE &amp; IV'!$B$14:$B$18,'WOE &amp; IV'!$H$14:$H$18)</f>
        <v>-0.18579367675035</v>
      </c>
      <c r="I967" s="5" t="n">
        <f aca="false">LOOKUP(D967,'WOE &amp; IV'!$B$23:$B$26,'WOE &amp; IV'!$H$23:$H$26)</f>
        <v>-0.479121632008246</v>
      </c>
      <c r="J967" s="5" t="n">
        <f aca="false">LOOKUP(E967,'WOE &amp; IV'!$B$31:$B$34,'WOE &amp; IV'!$H$31:$H$34)</f>
        <v>-0.0820085521567092</v>
      </c>
      <c r="K967" s="5" t="n">
        <f aca="false">Model!$B$4+Model!$B$5*G967+Model!$B$6*H967+Model!$B$7*I967+Model!$B$8*J967</f>
        <v>-1.05027759075539</v>
      </c>
      <c r="L967" s="6" t="n">
        <f aca="false">IF(F967=1,LN(M967),LN(1-M967))</f>
        <v>-0.299986528524255</v>
      </c>
      <c r="M967" s="6" t="n">
        <f aca="false">1/(1+EXP(-K967))</f>
        <v>0.259171799336368</v>
      </c>
    </row>
    <row r="968" customFormat="false" ht="15" hidden="false" customHeight="false" outlineLevel="0" collapsed="false">
      <c r="A968" s="4" t="n">
        <v>967</v>
      </c>
      <c r="B968" s="4" t="n">
        <v>38.6</v>
      </c>
      <c r="C968" s="4" t="n">
        <v>125</v>
      </c>
      <c r="D968" s="4" t="n">
        <v>0</v>
      </c>
      <c r="E968" s="4" t="n">
        <v>2</v>
      </c>
      <c r="F968" s="4" t="n">
        <v>0</v>
      </c>
      <c r="G968" s="5" t="n">
        <f aca="false">LOOKUP(B968,'WOE &amp; IV'!$B$5:$B$9,'WOE &amp; IV'!$H$5:$H$9)</f>
        <v>0.218255430312074</v>
      </c>
      <c r="H968" s="5" t="n">
        <f aca="false">LOOKUP(C968,'WOE &amp; IV'!$B$14:$B$18,'WOE &amp; IV'!$H$14:$H$18)</f>
        <v>0.149360747248786</v>
      </c>
      <c r="I968" s="5" t="n">
        <f aca="false">LOOKUP(D968,'WOE &amp; IV'!$B$23:$B$26,'WOE &amp; IV'!$H$23:$H$26)</f>
        <v>0.552846198833581</v>
      </c>
      <c r="J968" s="5" t="n">
        <f aca="false">LOOKUP(E968,'WOE &amp; IV'!$B$31:$B$34,'WOE &amp; IV'!$H$31:$H$34)</f>
        <v>-0.0820085521567092</v>
      </c>
      <c r="K968" s="5" t="n">
        <f aca="false">Model!$B$4+Model!$B$5*G968+Model!$B$6*H968+Model!$B$7*I968+Model!$B$8*J968</f>
        <v>-2.20085534411151</v>
      </c>
      <c r="L968" s="6" t="n">
        <f aca="false">IF(F968=1,LN(M968),LN(1-M968))</f>
        <v>-0.104998031617279</v>
      </c>
      <c r="M968" s="6" t="n">
        <f aca="false">1/(1+EXP(-K968))</f>
        <v>0.0996737052287567</v>
      </c>
    </row>
    <row r="969" customFormat="false" ht="15" hidden="false" customHeight="false" outlineLevel="0" collapsed="false">
      <c r="A969" s="4" t="n">
        <v>968</v>
      </c>
      <c r="B969" s="4" t="n">
        <v>26.4</v>
      </c>
      <c r="C969" s="4" t="n">
        <v>102</v>
      </c>
      <c r="D969" s="4" t="n">
        <v>0</v>
      </c>
      <c r="E969" s="4" t="n">
        <v>3</v>
      </c>
      <c r="F969" s="4" t="n">
        <v>0</v>
      </c>
      <c r="G969" s="5" t="n">
        <f aca="false">LOOKUP(B969,'WOE &amp; IV'!$B$5:$B$9,'WOE &amp; IV'!$H$5:$H$9)</f>
        <v>0.721515666459208</v>
      </c>
      <c r="H969" s="5" t="n">
        <f aca="false">LOOKUP(C969,'WOE &amp; IV'!$B$14:$B$18,'WOE &amp; IV'!$H$14:$H$18)</f>
        <v>-0.171825195660813</v>
      </c>
      <c r="I969" s="5" t="n">
        <f aca="false">LOOKUP(D969,'WOE &amp; IV'!$B$23:$B$26,'WOE &amp; IV'!$H$23:$H$26)</f>
        <v>0.552846198833581</v>
      </c>
      <c r="J969" s="5" t="n">
        <f aca="false">LOOKUP(E969,'WOE &amp; IV'!$B$31:$B$34,'WOE &amp; IV'!$H$31:$H$34)</f>
        <v>-0.0820085521567092</v>
      </c>
      <c r="K969" s="5" t="n">
        <f aca="false">Model!$B$4+Model!$B$5*G969+Model!$B$6*H969+Model!$B$7*I969+Model!$B$8*J969</f>
        <v>-2.33533387844001</v>
      </c>
      <c r="L969" s="6" t="n">
        <f aca="false">IF(F969=1,LN(M969),LN(1-M969))</f>
        <v>-0.0923769411437892</v>
      </c>
      <c r="M969" s="6" t="n">
        <f aca="false">1/(1+EXP(-K969))</f>
        <v>0.0882385956233166</v>
      </c>
    </row>
    <row r="970" customFormat="false" ht="15" hidden="false" customHeight="false" outlineLevel="0" collapsed="false">
      <c r="A970" s="4" t="n">
        <v>969</v>
      </c>
      <c r="B970" s="4" t="n">
        <v>68.1</v>
      </c>
      <c r="C970" s="4" t="n">
        <v>254</v>
      </c>
      <c r="D970" s="4" t="n">
        <v>2</v>
      </c>
      <c r="E970" s="4" t="n">
        <v>0</v>
      </c>
      <c r="F970" s="4" t="n">
        <v>0</v>
      </c>
      <c r="G970" s="5" t="n">
        <f aca="false">LOOKUP(B970,'WOE &amp; IV'!$B$5:$B$9,'WOE &amp; IV'!$H$5:$H$9)</f>
        <v>-0.907531990639555</v>
      </c>
      <c r="H970" s="5" t="n">
        <f aca="false">LOOKUP(C970,'WOE &amp; IV'!$B$14:$B$18,'WOE &amp; IV'!$H$14:$H$18)</f>
        <v>1.40669467736998</v>
      </c>
      <c r="I970" s="5" t="n">
        <f aca="false">LOOKUP(D970,'WOE &amp; IV'!$B$23:$B$26,'WOE &amp; IV'!$H$23:$H$26)</f>
        <v>-1.2525653595628</v>
      </c>
      <c r="J970" s="5" t="n">
        <f aca="false">LOOKUP(E970,'WOE &amp; IV'!$B$31:$B$34,'WOE &amp; IV'!$H$31:$H$34)</f>
        <v>0.255618819166126</v>
      </c>
      <c r="K970" s="5" t="n">
        <f aca="false">Model!$B$4+Model!$B$5*G970+Model!$B$6*H970+Model!$B$7*I970+Model!$B$8*J970</f>
        <v>-0.832403352264316</v>
      </c>
      <c r="L970" s="6" t="n">
        <f aca="false">IF(F970=1,LN(M970),LN(1-M970))</f>
        <v>-0.361166636392032</v>
      </c>
      <c r="M970" s="6" t="n">
        <f aca="false">1/(1+EXP(-K970))</f>
        <v>0.303137133922544</v>
      </c>
    </row>
    <row r="971" customFormat="false" ht="15" hidden="false" customHeight="false" outlineLevel="0" collapsed="false">
      <c r="A971" s="4" t="n">
        <v>970</v>
      </c>
      <c r="B971" s="4" t="n">
        <v>45.9</v>
      </c>
      <c r="C971" s="4" t="n">
        <v>354</v>
      </c>
      <c r="D971" s="4" t="n">
        <v>0</v>
      </c>
      <c r="E971" s="4" t="n">
        <v>2</v>
      </c>
      <c r="F971" s="4" t="n">
        <v>0</v>
      </c>
      <c r="G971" s="5" t="n">
        <f aca="false">LOOKUP(B971,'WOE &amp; IV'!$B$5:$B$9,'WOE &amp; IV'!$H$5:$H$9)</f>
        <v>0.218255430312074</v>
      </c>
      <c r="H971" s="5" t="n">
        <f aca="false">LOOKUP(C971,'WOE &amp; IV'!$B$14:$B$18,'WOE &amp; IV'!$H$14:$H$18)</f>
        <v>1.40669467736998</v>
      </c>
      <c r="I971" s="5" t="n">
        <f aca="false">LOOKUP(D971,'WOE &amp; IV'!$B$23:$B$26,'WOE &amp; IV'!$H$23:$H$26)</f>
        <v>0.552846198833581</v>
      </c>
      <c r="J971" s="5" t="n">
        <f aca="false">LOOKUP(E971,'WOE &amp; IV'!$B$31:$B$34,'WOE &amp; IV'!$H$31:$H$34)</f>
        <v>-0.0820085521567092</v>
      </c>
      <c r="K971" s="5" t="n">
        <f aca="false">Model!$B$4+Model!$B$5*G971+Model!$B$6*H971+Model!$B$7*I971+Model!$B$8*J971</f>
        <v>-3.94238857072238</v>
      </c>
      <c r="L971" s="6" t="n">
        <f aca="false">IF(F971=1,LN(M971),LN(1-M971))</f>
        <v>-0.0192160010916845</v>
      </c>
      <c r="M971" s="6" t="n">
        <f aca="false">1/(1+EXP(-K971))</f>
        <v>0.0190325506830411</v>
      </c>
    </row>
    <row r="972" customFormat="false" ht="15" hidden="false" customHeight="false" outlineLevel="0" collapsed="false">
      <c r="A972" s="4" t="n">
        <v>971</v>
      </c>
      <c r="B972" s="4" t="n">
        <v>37.9</v>
      </c>
      <c r="C972" s="4" t="n">
        <v>203</v>
      </c>
      <c r="D972" s="4" t="n">
        <v>1</v>
      </c>
      <c r="E972" s="4" t="n">
        <v>0</v>
      </c>
      <c r="F972" s="4" t="n">
        <v>0</v>
      </c>
      <c r="G972" s="5" t="n">
        <f aca="false">LOOKUP(B972,'WOE &amp; IV'!$B$5:$B$9,'WOE &amp; IV'!$H$5:$H$9)</f>
        <v>0.218255430312074</v>
      </c>
      <c r="H972" s="5" t="n">
        <f aca="false">LOOKUP(C972,'WOE &amp; IV'!$B$14:$B$18,'WOE &amp; IV'!$H$14:$H$18)</f>
        <v>0.149360747248786</v>
      </c>
      <c r="I972" s="5" t="n">
        <f aca="false">LOOKUP(D972,'WOE &amp; IV'!$B$23:$B$26,'WOE &amp; IV'!$H$23:$H$26)</f>
        <v>-0.479121632008246</v>
      </c>
      <c r="J972" s="5" t="n">
        <f aca="false">LOOKUP(E972,'WOE &amp; IV'!$B$31:$B$34,'WOE &amp; IV'!$H$31:$H$34)</f>
        <v>0.255618819166126</v>
      </c>
      <c r="K972" s="5" t="n">
        <f aca="false">Model!$B$4+Model!$B$5*G972+Model!$B$6*H972+Model!$B$7*I972+Model!$B$8*J972</f>
        <v>-1.33550533649863</v>
      </c>
      <c r="L972" s="6" t="n">
        <f aca="false">IF(F972=1,LN(M972),LN(1-M972))</f>
        <v>-0.233509815948069</v>
      </c>
      <c r="M972" s="6" t="n">
        <f aca="false">1/(1+EXP(-K972))</f>
        <v>0.208250176073051</v>
      </c>
    </row>
    <row r="973" customFormat="false" ht="15" hidden="false" customHeight="false" outlineLevel="0" collapsed="false">
      <c r="A973" s="4" t="n">
        <v>972</v>
      </c>
      <c r="B973" s="4" t="n">
        <v>42.3</v>
      </c>
      <c r="C973" s="4" t="n">
        <v>98</v>
      </c>
      <c r="D973" s="4" t="n">
        <v>0</v>
      </c>
      <c r="E973" s="4" t="n">
        <v>1</v>
      </c>
      <c r="F973" s="4" t="n">
        <v>0</v>
      </c>
      <c r="G973" s="5" t="n">
        <f aca="false">LOOKUP(B973,'WOE &amp; IV'!$B$5:$B$9,'WOE &amp; IV'!$H$5:$H$9)</f>
        <v>0.218255430312074</v>
      </c>
      <c r="H973" s="5" t="n">
        <f aca="false">LOOKUP(C973,'WOE &amp; IV'!$B$14:$B$18,'WOE &amp; IV'!$H$14:$H$18)</f>
        <v>-0.171825195660813</v>
      </c>
      <c r="I973" s="5" t="n">
        <f aca="false">LOOKUP(D973,'WOE &amp; IV'!$B$23:$B$26,'WOE &amp; IV'!$H$23:$H$26)</f>
        <v>0.552846198833581</v>
      </c>
      <c r="J973" s="5" t="n">
        <f aca="false">LOOKUP(E973,'WOE &amp; IV'!$B$31:$B$34,'WOE &amp; IV'!$H$31:$H$34)</f>
        <v>-0.102296734208726</v>
      </c>
      <c r="K973" s="5" t="n">
        <f aca="false">Model!$B$4+Model!$B$5*G973+Model!$B$6*H973+Model!$B$7*I973+Model!$B$8*J973</f>
        <v>-1.73192296831015</v>
      </c>
      <c r="L973" s="6" t="n">
        <f aca="false">IF(F973=1,LN(M973),LN(1-M973))</f>
        <v>-0.162921100069835</v>
      </c>
      <c r="M973" s="6" t="n">
        <f aca="false">1/(1+EXP(-K973))</f>
        <v>0.150341776255468</v>
      </c>
    </row>
    <row r="974" customFormat="false" ht="15" hidden="false" customHeight="false" outlineLevel="0" collapsed="false">
      <c r="A974" s="4" t="n">
        <v>973</v>
      </c>
      <c r="B974" s="4" t="n">
        <v>50.6</v>
      </c>
      <c r="C974" s="4" t="n">
        <v>110</v>
      </c>
      <c r="D974" s="4" t="n">
        <v>0</v>
      </c>
      <c r="E974" s="4" t="n">
        <v>1</v>
      </c>
      <c r="F974" s="4" t="n">
        <v>0</v>
      </c>
      <c r="G974" s="5" t="n">
        <f aca="false">LOOKUP(B974,'WOE &amp; IV'!$B$5:$B$9,'WOE &amp; IV'!$H$5:$H$9)</f>
        <v>0.218255430312074</v>
      </c>
      <c r="H974" s="5" t="n">
        <f aca="false">LOOKUP(C974,'WOE &amp; IV'!$B$14:$B$18,'WOE &amp; IV'!$H$14:$H$18)</f>
        <v>-0.171825195660813</v>
      </c>
      <c r="I974" s="5" t="n">
        <f aca="false">LOOKUP(D974,'WOE &amp; IV'!$B$23:$B$26,'WOE &amp; IV'!$H$23:$H$26)</f>
        <v>0.552846198833581</v>
      </c>
      <c r="J974" s="5" t="n">
        <f aca="false">LOOKUP(E974,'WOE &amp; IV'!$B$31:$B$34,'WOE &amp; IV'!$H$31:$H$34)</f>
        <v>-0.102296734208726</v>
      </c>
      <c r="K974" s="5" t="n">
        <f aca="false">Model!$B$4+Model!$B$5*G974+Model!$B$6*H974+Model!$B$7*I974+Model!$B$8*J974</f>
        <v>-1.73192296831015</v>
      </c>
      <c r="L974" s="6" t="n">
        <f aca="false">IF(F974=1,LN(M974),LN(1-M974))</f>
        <v>-0.162921100069835</v>
      </c>
      <c r="M974" s="6" t="n">
        <f aca="false">1/(1+EXP(-K974))</f>
        <v>0.150341776255468</v>
      </c>
    </row>
    <row r="975" customFormat="false" ht="15" hidden="false" customHeight="false" outlineLevel="0" collapsed="false">
      <c r="A975" s="4" t="n">
        <v>974</v>
      </c>
      <c r="B975" s="4" t="n">
        <v>60.4</v>
      </c>
      <c r="C975" s="4" t="n">
        <v>51</v>
      </c>
      <c r="D975" s="4" t="n">
        <v>1</v>
      </c>
      <c r="E975" s="4" t="n">
        <v>0</v>
      </c>
      <c r="F975" s="4" t="n">
        <v>0</v>
      </c>
      <c r="G975" s="5" t="n">
        <f aca="false">LOOKUP(B975,'WOE &amp; IV'!$B$5:$B$9,'WOE &amp; IV'!$H$5:$H$9)</f>
        <v>-0.907531990639555</v>
      </c>
      <c r="H975" s="5" t="n">
        <f aca="false">LOOKUP(C975,'WOE &amp; IV'!$B$14:$B$18,'WOE &amp; IV'!$H$14:$H$18)</f>
        <v>-0.18579367675035</v>
      </c>
      <c r="I975" s="5" t="n">
        <f aca="false">LOOKUP(D975,'WOE &amp; IV'!$B$23:$B$26,'WOE &amp; IV'!$H$23:$H$26)</f>
        <v>-0.479121632008246</v>
      </c>
      <c r="J975" s="5" t="n">
        <f aca="false">LOOKUP(E975,'WOE &amp; IV'!$B$31:$B$34,'WOE &amp; IV'!$H$31:$H$34)</f>
        <v>0.255618819166126</v>
      </c>
      <c r="K975" s="5" t="n">
        <f aca="false">Model!$B$4+Model!$B$5*G975+Model!$B$6*H975+Model!$B$7*I975+Model!$B$8*J975</f>
        <v>0.424723535182087</v>
      </c>
      <c r="L975" s="6" t="n">
        <f aca="false">IF(F975=1,LN(M975),LN(1-M975))</f>
        <v>-0.927890236815261</v>
      </c>
      <c r="M975" s="6" t="n">
        <f aca="false">1/(1+EXP(-K975))</f>
        <v>0.604612996018854</v>
      </c>
    </row>
    <row r="976" customFormat="false" ht="15" hidden="false" customHeight="false" outlineLevel="0" collapsed="false">
      <c r="A976" s="4" t="n">
        <v>975</v>
      </c>
      <c r="B976" s="4" t="n">
        <v>20</v>
      </c>
      <c r="C976" s="4" t="n">
        <v>60</v>
      </c>
      <c r="D976" s="4" t="n">
        <v>1</v>
      </c>
      <c r="E976" s="4" t="n">
        <v>0</v>
      </c>
      <c r="F976" s="4" t="n">
        <v>0</v>
      </c>
      <c r="G976" s="5" t="n">
        <f aca="false">LOOKUP(B976,'WOE &amp; IV'!$B$5:$B$9,'WOE &amp; IV'!$H$5:$H$9)</f>
        <v>0.721515666459208</v>
      </c>
      <c r="H976" s="5" t="n">
        <f aca="false">LOOKUP(C976,'WOE &amp; IV'!$B$14:$B$18,'WOE &amp; IV'!$H$14:$H$18)</f>
        <v>-0.171825195660813</v>
      </c>
      <c r="I976" s="5" t="n">
        <f aca="false">LOOKUP(D976,'WOE &amp; IV'!$B$23:$B$26,'WOE &amp; IV'!$H$23:$H$26)</f>
        <v>-0.479121632008246</v>
      </c>
      <c r="J976" s="5" t="n">
        <f aca="false">LOOKUP(E976,'WOE &amp; IV'!$B$31:$B$34,'WOE &amp; IV'!$H$31:$H$34)</f>
        <v>0.255618819166126</v>
      </c>
      <c r="K976" s="5" t="n">
        <f aca="false">Model!$B$4+Model!$B$5*G976+Model!$B$6*H976+Model!$B$7*I976+Model!$B$8*J976</f>
        <v>-1.46998387082713</v>
      </c>
      <c r="L976" s="6" t="n">
        <f aca="false">IF(F976=1,LN(M976),LN(1-M976))</f>
        <v>-0.206956601649718</v>
      </c>
      <c r="M976" s="6" t="n">
        <f aca="false">1/(1+EXP(-K976))</f>
        <v>0.186945065535234</v>
      </c>
    </row>
    <row r="977" customFormat="false" ht="15" hidden="false" customHeight="false" outlineLevel="0" collapsed="false">
      <c r="A977" s="4" t="n">
        <v>976</v>
      </c>
      <c r="B977" s="4" t="n">
        <v>19</v>
      </c>
      <c r="C977" s="4" t="n">
        <v>93</v>
      </c>
      <c r="D977" s="4" t="n">
        <v>0</v>
      </c>
      <c r="E977" s="4" t="n">
        <v>0</v>
      </c>
      <c r="F977" s="4" t="n">
        <v>0</v>
      </c>
      <c r="G977" s="5" t="n">
        <f aca="false">LOOKUP(B977,'WOE &amp; IV'!$B$5:$B$9,'WOE &amp; IV'!$H$5:$H$9)</f>
        <v>0.721515666459208</v>
      </c>
      <c r="H977" s="5" t="n">
        <f aca="false">LOOKUP(C977,'WOE &amp; IV'!$B$14:$B$18,'WOE &amp; IV'!$H$14:$H$18)</f>
        <v>-0.171825195660813</v>
      </c>
      <c r="I977" s="5" t="n">
        <f aca="false">LOOKUP(D977,'WOE &amp; IV'!$B$23:$B$26,'WOE &amp; IV'!$H$23:$H$26)</f>
        <v>0.552846198833581</v>
      </c>
      <c r="J977" s="5" t="n">
        <f aca="false">LOOKUP(E977,'WOE &amp; IV'!$B$31:$B$34,'WOE &amp; IV'!$H$31:$H$34)</f>
        <v>0.255618819166126</v>
      </c>
      <c r="K977" s="5" t="n">
        <f aca="false">Model!$B$4+Model!$B$5*G977+Model!$B$6*H977+Model!$B$7*I977+Model!$B$8*J977</f>
        <v>-2.73569241535463</v>
      </c>
      <c r="L977" s="6" t="n">
        <f aca="false">IF(F977=1,LN(M977),LN(1-M977))</f>
        <v>-0.0628330886981154</v>
      </c>
      <c r="M977" s="6" t="n">
        <f aca="false">1/(1+EXP(-K977))</f>
        <v>0.0608997929533568</v>
      </c>
    </row>
    <row r="978" customFormat="false" ht="15" hidden="false" customHeight="false" outlineLevel="0" collapsed="false">
      <c r="A978" s="4" t="n">
        <v>977</v>
      </c>
      <c r="B978" s="4" t="n">
        <v>72.6</v>
      </c>
      <c r="C978" s="4" t="n">
        <v>86</v>
      </c>
      <c r="D978" s="4" t="n">
        <v>0</v>
      </c>
      <c r="E978" s="4" t="n">
        <v>1</v>
      </c>
      <c r="F978" s="4" t="n">
        <v>0</v>
      </c>
      <c r="G978" s="5" t="n">
        <f aca="false">LOOKUP(B978,'WOE &amp; IV'!$B$5:$B$9,'WOE &amp; IV'!$H$5:$H$9)</f>
        <v>-0.907531990639555</v>
      </c>
      <c r="H978" s="5" t="n">
        <f aca="false">LOOKUP(C978,'WOE &amp; IV'!$B$14:$B$18,'WOE &amp; IV'!$H$14:$H$18)</f>
        <v>-0.171825195660813</v>
      </c>
      <c r="I978" s="5" t="n">
        <f aca="false">LOOKUP(D978,'WOE &amp; IV'!$B$23:$B$26,'WOE &amp; IV'!$H$23:$H$26)</f>
        <v>0.552846198833581</v>
      </c>
      <c r="J978" s="5" t="n">
        <f aca="false">LOOKUP(E978,'WOE &amp; IV'!$B$31:$B$34,'WOE &amp; IV'!$H$31:$H$34)</f>
        <v>-0.102296734208726</v>
      </c>
      <c r="K978" s="5" t="n">
        <f aca="false">Model!$B$4+Model!$B$5*G978+Model!$B$6*H978+Model!$B$7*I978+Model!$B$8*J978</f>
        <v>-0.435916489310632</v>
      </c>
      <c r="L978" s="6" t="n">
        <f aca="false">IF(F978=1,LN(M978),LN(1-M978))</f>
        <v>-0.498756116018286</v>
      </c>
      <c r="M978" s="6" t="n">
        <f aca="false">1/(1+EXP(-K978))</f>
        <v>0.392714417094236</v>
      </c>
    </row>
    <row r="979" customFormat="false" ht="15" hidden="false" customHeight="false" outlineLevel="0" collapsed="false">
      <c r="A979" s="4" t="n">
        <v>978</v>
      </c>
      <c r="B979" s="4" t="n">
        <v>34.7</v>
      </c>
      <c r="C979" s="4" t="n">
        <v>29</v>
      </c>
      <c r="D979" s="4" t="n">
        <v>1</v>
      </c>
      <c r="E979" s="4" t="n">
        <v>3</v>
      </c>
      <c r="F979" s="4" t="n">
        <v>1</v>
      </c>
      <c r="G979" s="5" t="n">
        <f aca="false">LOOKUP(B979,'WOE &amp; IV'!$B$5:$B$9,'WOE &amp; IV'!$H$5:$H$9)</f>
        <v>0.218255430312074</v>
      </c>
      <c r="H979" s="5" t="n">
        <f aca="false">LOOKUP(C979,'WOE &amp; IV'!$B$14:$B$18,'WOE &amp; IV'!$H$14:$H$18)</f>
        <v>-0.18579367675035</v>
      </c>
      <c r="I979" s="5" t="n">
        <f aca="false">LOOKUP(D979,'WOE &amp; IV'!$B$23:$B$26,'WOE &amp; IV'!$H$23:$H$26)</f>
        <v>-0.479121632008246</v>
      </c>
      <c r="J979" s="5" t="n">
        <f aca="false">LOOKUP(E979,'WOE &amp; IV'!$B$31:$B$34,'WOE &amp; IV'!$H$31:$H$34)</f>
        <v>-0.0820085521567092</v>
      </c>
      <c r="K979" s="5" t="n">
        <f aca="false">Model!$B$4+Model!$B$5*G979+Model!$B$6*H979+Model!$B$7*I979+Model!$B$8*J979</f>
        <v>-0.470924406902809</v>
      </c>
      <c r="L979" s="6" t="n">
        <f aca="false">IF(F979=1,LN(M979),LN(1-M979))</f>
        <v>-0.956078177759768</v>
      </c>
      <c r="M979" s="6" t="n">
        <f aca="false">1/(1+EXP(-K979))</f>
        <v>0.384397472242435</v>
      </c>
    </row>
    <row r="980" customFormat="false" ht="15" hidden="false" customHeight="false" outlineLevel="0" collapsed="false">
      <c r="A980" s="4" t="n">
        <v>979</v>
      </c>
      <c r="B980" s="4" t="n">
        <v>9.6</v>
      </c>
      <c r="C980" s="4" t="n">
        <v>256</v>
      </c>
      <c r="D980" s="4" t="n">
        <v>0</v>
      </c>
      <c r="E980" s="4" t="n">
        <v>1</v>
      </c>
      <c r="F980" s="4" t="n">
        <v>0</v>
      </c>
      <c r="G980" s="5" t="n">
        <f aca="false">LOOKUP(B980,'WOE &amp; IV'!$B$5:$B$9,'WOE &amp; IV'!$H$5:$H$9)</f>
        <v>1.45548484153941</v>
      </c>
      <c r="H980" s="5" t="n">
        <f aca="false">LOOKUP(C980,'WOE &amp; IV'!$B$14:$B$18,'WOE &amp; IV'!$H$14:$H$18)</f>
        <v>1.40669467736998</v>
      </c>
      <c r="I980" s="5" t="n">
        <f aca="false">LOOKUP(D980,'WOE &amp; IV'!$B$23:$B$26,'WOE &amp; IV'!$H$23:$H$26)</f>
        <v>0.552846198833581</v>
      </c>
      <c r="J980" s="5" t="n">
        <f aca="false">LOOKUP(E980,'WOE &amp; IV'!$B$31:$B$34,'WOE &amp; IV'!$H$31:$H$34)</f>
        <v>-0.102296734208726</v>
      </c>
      <c r="K980" s="5" t="n">
        <f aca="false">Model!$B$4+Model!$B$5*G980+Model!$B$6*H980+Model!$B$7*I980+Model!$B$8*J980</f>
        <v>-5.34262934265</v>
      </c>
      <c r="L980" s="6" t="n">
        <f aca="false">IF(F980=1,LN(M980),LN(1-M980))</f>
        <v>-0.00477187376524106</v>
      </c>
      <c r="M980" s="6" t="n">
        <f aca="false">1/(1+EXP(-K980))</f>
        <v>0.00476050646392214</v>
      </c>
    </row>
    <row r="981" customFormat="false" ht="15" hidden="false" customHeight="false" outlineLevel="0" collapsed="false">
      <c r="A981" s="4" t="n">
        <v>980</v>
      </c>
      <c r="B981" s="4" t="n">
        <v>56.1</v>
      </c>
      <c r="C981" s="4" t="n">
        <v>280</v>
      </c>
      <c r="D981" s="4" t="n">
        <v>0</v>
      </c>
      <c r="E981" s="4" t="n">
        <v>3</v>
      </c>
      <c r="F981" s="4" t="n">
        <v>0</v>
      </c>
      <c r="G981" s="5" t="n">
        <f aca="false">LOOKUP(B981,'WOE &amp; IV'!$B$5:$B$9,'WOE &amp; IV'!$H$5:$H$9)</f>
        <v>0.218255430312074</v>
      </c>
      <c r="H981" s="5" t="n">
        <f aca="false">LOOKUP(C981,'WOE &amp; IV'!$B$14:$B$18,'WOE &amp; IV'!$H$14:$H$18)</f>
        <v>1.40669467736998</v>
      </c>
      <c r="I981" s="5" t="n">
        <f aca="false">LOOKUP(D981,'WOE &amp; IV'!$B$23:$B$26,'WOE &amp; IV'!$H$23:$H$26)</f>
        <v>0.552846198833581</v>
      </c>
      <c r="J981" s="5" t="n">
        <f aca="false">LOOKUP(E981,'WOE &amp; IV'!$B$31:$B$34,'WOE &amp; IV'!$H$31:$H$34)</f>
        <v>-0.0820085521567092</v>
      </c>
      <c r="K981" s="5" t="n">
        <f aca="false">Model!$B$4+Model!$B$5*G981+Model!$B$6*H981+Model!$B$7*I981+Model!$B$8*J981</f>
        <v>-3.94238857072238</v>
      </c>
      <c r="L981" s="6" t="n">
        <f aca="false">IF(F981=1,LN(M981),LN(1-M981))</f>
        <v>-0.0192160010916845</v>
      </c>
      <c r="M981" s="6" t="n">
        <f aca="false">1/(1+EXP(-K981))</f>
        <v>0.0190325506830411</v>
      </c>
    </row>
    <row r="982" customFormat="false" ht="15" hidden="false" customHeight="false" outlineLevel="0" collapsed="false">
      <c r="A982" s="4" t="n">
        <v>981</v>
      </c>
      <c r="B982" s="4" t="n">
        <v>56.6</v>
      </c>
      <c r="C982" s="4" t="n">
        <v>250</v>
      </c>
      <c r="D982" s="4" t="n">
        <v>0</v>
      </c>
      <c r="E982" s="4" t="n">
        <v>1</v>
      </c>
      <c r="F982" s="4" t="n">
        <v>0</v>
      </c>
      <c r="G982" s="5" t="n">
        <f aca="false">LOOKUP(B982,'WOE &amp; IV'!$B$5:$B$9,'WOE &amp; IV'!$H$5:$H$9)</f>
        <v>0.218255430312074</v>
      </c>
      <c r="H982" s="5" t="n">
        <f aca="false">LOOKUP(C982,'WOE &amp; IV'!$B$14:$B$18,'WOE &amp; IV'!$H$14:$H$18)</f>
        <v>1.40669467736998</v>
      </c>
      <c r="I982" s="5" t="n">
        <f aca="false">LOOKUP(D982,'WOE &amp; IV'!$B$23:$B$26,'WOE &amp; IV'!$H$23:$H$26)</f>
        <v>0.552846198833581</v>
      </c>
      <c r="J982" s="5" t="n">
        <f aca="false">LOOKUP(E982,'WOE &amp; IV'!$B$31:$B$34,'WOE &amp; IV'!$H$31:$H$34)</f>
        <v>-0.102296734208726</v>
      </c>
      <c r="K982" s="5" t="n">
        <f aca="false">Model!$B$4+Model!$B$5*G982+Model!$B$6*H982+Model!$B$7*I982+Model!$B$8*J982</f>
        <v>-3.91833084444509</v>
      </c>
      <c r="L982" s="6" t="n">
        <f aca="false">IF(F982=1,LN(M982),LN(1-M982))</f>
        <v>-0.0196793258445781</v>
      </c>
      <c r="M982" s="6" t="n">
        <f aca="false">1/(1+EXP(-K982))</f>
        <v>0.019486951908296</v>
      </c>
    </row>
    <row r="983" customFormat="false" ht="15" hidden="false" customHeight="false" outlineLevel="0" collapsed="false">
      <c r="A983" s="4" t="n">
        <v>982</v>
      </c>
      <c r="B983" s="4" t="n">
        <v>6.7</v>
      </c>
      <c r="C983" s="4" t="n">
        <v>286</v>
      </c>
      <c r="D983" s="4" t="n">
        <v>0</v>
      </c>
      <c r="E983" s="4" t="n">
        <v>0</v>
      </c>
      <c r="F983" s="4" t="n">
        <v>0</v>
      </c>
      <c r="G983" s="5" t="n">
        <f aca="false">LOOKUP(B983,'WOE &amp; IV'!$B$5:$B$9,'WOE &amp; IV'!$H$5:$H$9)</f>
        <v>1.45548484153941</v>
      </c>
      <c r="H983" s="5" t="n">
        <f aca="false">LOOKUP(C983,'WOE &amp; IV'!$B$14:$B$18,'WOE &amp; IV'!$H$14:$H$18)</f>
        <v>1.40669467736998</v>
      </c>
      <c r="I983" s="5" t="n">
        <f aca="false">LOOKUP(D983,'WOE &amp; IV'!$B$23:$B$26,'WOE &amp; IV'!$H$23:$H$26)</f>
        <v>0.552846198833581</v>
      </c>
      <c r="J983" s="5" t="n">
        <f aca="false">LOOKUP(E983,'WOE &amp; IV'!$B$31:$B$34,'WOE &amp; IV'!$H$31:$H$34)</f>
        <v>0.255618819166126</v>
      </c>
      <c r="K983" s="5" t="n">
        <f aca="false">Model!$B$4+Model!$B$5*G983+Model!$B$6*H983+Model!$B$7*I983+Model!$B$8*J983</f>
        <v>-5.7670456058419</v>
      </c>
      <c r="L983" s="6" t="n">
        <f aca="false">IF(F983=1,LN(M983),LN(1-M983))</f>
        <v>-0.00312410304051349</v>
      </c>
      <c r="M983" s="6" t="n">
        <f aca="false">1/(1+EXP(-K983))</f>
        <v>0.00311922810852755</v>
      </c>
    </row>
    <row r="984" customFormat="false" ht="15" hidden="false" customHeight="false" outlineLevel="0" collapsed="false">
      <c r="A984" s="4" t="n">
        <v>983</v>
      </c>
      <c r="B984" s="4" t="n">
        <v>50.7</v>
      </c>
      <c r="C984" s="4" t="n">
        <v>360</v>
      </c>
      <c r="D984" s="4" t="n">
        <v>1</v>
      </c>
      <c r="E984" s="4" t="n">
        <v>1</v>
      </c>
      <c r="F984" s="4" t="n">
        <v>0</v>
      </c>
      <c r="G984" s="5" t="n">
        <f aca="false">LOOKUP(B984,'WOE &amp; IV'!$B$5:$B$9,'WOE &amp; IV'!$H$5:$H$9)</f>
        <v>0.218255430312074</v>
      </c>
      <c r="H984" s="5" t="n">
        <f aca="false">LOOKUP(C984,'WOE &amp; IV'!$B$14:$B$18,'WOE &amp; IV'!$H$14:$H$18)</f>
        <v>1.40669467736998</v>
      </c>
      <c r="I984" s="5" t="n">
        <f aca="false">LOOKUP(D984,'WOE &amp; IV'!$B$23:$B$26,'WOE &amp; IV'!$H$23:$H$26)</f>
        <v>-0.479121632008246</v>
      </c>
      <c r="J984" s="5" t="n">
        <f aca="false">LOOKUP(E984,'WOE &amp; IV'!$B$31:$B$34,'WOE &amp; IV'!$H$31:$H$34)</f>
        <v>-0.102296734208726</v>
      </c>
      <c r="K984" s="5" t="n">
        <f aca="false">Model!$B$4+Model!$B$5*G984+Model!$B$6*H984+Model!$B$7*I984+Model!$B$8*J984</f>
        <v>-2.65262229991759</v>
      </c>
      <c r="L984" s="6" t="n">
        <f aca="false">IF(F984=1,LN(M984),LN(1-M984))</f>
        <v>-0.068094242460996</v>
      </c>
      <c r="M984" s="6" t="n">
        <f aca="false">1/(1+EXP(-K984))</f>
        <v>0.0658275692802746</v>
      </c>
    </row>
    <row r="985" customFormat="false" ht="15" hidden="false" customHeight="false" outlineLevel="0" collapsed="false">
      <c r="A985" s="4" t="n">
        <v>984</v>
      </c>
      <c r="B985" s="4" t="n">
        <v>63.4</v>
      </c>
      <c r="C985" s="4" t="n">
        <v>52</v>
      </c>
      <c r="D985" s="4" t="n">
        <v>0</v>
      </c>
      <c r="E985" s="4" t="n">
        <v>2</v>
      </c>
      <c r="F985" s="4" t="n">
        <v>1</v>
      </c>
      <c r="G985" s="5" t="n">
        <f aca="false">LOOKUP(B985,'WOE &amp; IV'!$B$5:$B$9,'WOE &amp; IV'!$H$5:$H$9)</f>
        <v>-0.907531990639555</v>
      </c>
      <c r="H985" s="5" t="n">
        <f aca="false">LOOKUP(C985,'WOE &amp; IV'!$B$14:$B$18,'WOE &amp; IV'!$H$14:$H$18)</f>
        <v>-0.18579367675035</v>
      </c>
      <c r="I985" s="5" t="n">
        <f aca="false">LOOKUP(D985,'WOE &amp; IV'!$B$23:$B$26,'WOE &amp; IV'!$H$23:$H$26)</f>
        <v>0.552846198833581</v>
      </c>
      <c r="J985" s="5" t="n">
        <f aca="false">LOOKUP(E985,'WOE &amp; IV'!$B$31:$B$34,'WOE &amp; IV'!$H$31:$H$34)</f>
        <v>-0.0820085521567092</v>
      </c>
      <c r="K985" s="5" t="n">
        <f aca="false">Model!$B$4+Model!$B$5*G985+Model!$B$6*H985+Model!$B$7*I985+Model!$B$8*J985</f>
        <v>-0.440626472430796</v>
      </c>
      <c r="L985" s="6" t="n">
        <f aca="false">IF(F985=1,LN(M985),LN(1-M985))</f>
        <v>-0.937535554602139</v>
      </c>
      <c r="M985" s="6" t="n">
        <f aca="false">1/(1+EXP(-K985))</f>
        <v>0.391591703542064</v>
      </c>
    </row>
    <row r="986" customFormat="false" ht="15" hidden="false" customHeight="false" outlineLevel="0" collapsed="false">
      <c r="A986" s="4" t="n">
        <v>985</v>
      </c>
      <c r="B986" s="4" t="n">
        <v>54.4</v>
      </c>
      <c r="C986" s="4" t="n">
        <v>360</v>
      </c>
      <c r="D986" s="4" t="n">
        <v>0</v>
      </c>
      <c r="E986" s="4" t="n">
        <v>0</v>
      </c>
      <c r="F986" s="4" t="n">
        <v>0</v>
      </c>
      <c r="G986" s="5" t="n">
        <f aca="false">LOOKUP(B986,'WOE &amp; IV'!$B$5:$B$9,'WOE &amp; IV'!$H$5:$H$9)</f>
        <v>0.218255430312074</v>
      </c>
      <c r="H986" s="5" t="n">
        <f aca="false">LOOKUP(C986,'WOE &amp; IV'!$B$14:$B$18,'WOE &amp; IV'!$H$14:$H$18)</f>
        <v>1.40669467736998</v>
      </c>
      <c r="I986" s="5" t="n">
        <f aca="false">LOOKUP(D986,'WOE &amp; IV'!$B$23:$B$26,'WOE &amp; IV'!$H$23:$H$26)</f>
        <v>0.552846198833581</v>
      </c>
      <c r="J986" s="5" t="n">
        <f aca="false">LOOKUP(E986,'WOE &amp; IV'!$B$31:$B$34,'WOE &amp; IV'!$H$31:$H$34)</f>
        <v>0.255618819166126</v>
      </c>
      <c r="K986" s="5" t="n">
        <f aca="false">Model!$B$4+Model!$B$5*G986+Model!$B$6*H986+Model!$B$7*I986+Model!$B$8*J986</f>
        <v>-4.34274710763699</v>
      </c>
      <c r="L986" s="6" t="n">
        <f aca="false">IF(F986=1,LN(M986),LN(1-M986))</f>
        <v>-0.0129169800569538</v>
      </c>
      <c r="M986" s="6" t="n">
        <f aca="false">1/(1+EXP(-K986))</f>
        <v>0.0128339139093017</v>
      </c>
    </row>
    <row r="987" customFormat="false" ht="15" hidden="false" customHeight="false" outlineLevel="0" collapsed="false">
      <c r="A987" s="4" t="n">
        <v>986</v>
      </c>
      <c r="B987" s="4" t="n">
        <v>60.8</v>
      </c>
      <c r="C987" s="4" t="n">
        <v>76</v>
      </c>
      <c r="D987" s="4" t="n">
        <v>1</v>
      </c>
      <c r="E987" s="4" t="n">
        <v>2</v>
      </c>
      <c r="F987" s="4" t="n">
        <v>1</v>
      </c>
      <c r="G987" s="5" t="n">
        <f aca="false">LOOKUP(B987,'WOE &amp; IV'!$B$5:$B$9,'WOE &amp; IV'!$H$5:$H$9)</f>
        <v>-0.907531990639555</v>
      </c>
      <c r="H987" s="5" t="n">
        <f aca="false">LOOKUP(C987,'WOE &amp; IV'!$B$14:$B$18,'WOE &amp; IV'!$H$14:$H$18)</f>
        <v>-0.171825195660813</v>
      </c>
      <c r="I987" s="5" t="n">
        <f aca="false">LOOKUP(D987,'WOE &amp; IV'!$B$23:$B$26,'WOE &amp; IV'!$H$23:$H$26)</f>
        <v>-0.479121632008246</v>
      </c>
      <c r="J987" s="5" t="n">
        <f aca="false">LOOKUP(E987,'WOE &amp; IV'!$B$31:$B$34,'WOE &amp; IV'!$H$31:$H$34)</f>
        <v>-0.0820085521567092</v>
      </c>
      <c r="K987" s="5" t="n">
        <f aca="false">Model!$B$4+Model!$B$5*G987+Model!$B$6*H987+Model!$B$7*I987+Model!$B$8*J987</f>
        <v>0.805734328939587</v>
      </c>
      <c r="L987" s="6" t="n">
        <f aca="false">IF(F987=1,LN(M987),LN(1-M987))</f>
        <v>-0.369326392031822</v>
      </c>
      <c r="M987" s="6" t="n">
        <f aca="false">1/(1+EXP(-K987))</f>
        <v>0.691199771531114</v>
      </c>
    </row>
    <row r="988" customFormat="false" ht="15" hidden="false" customHeight="false" outlineLevel="0" collapsed="false">
      <c r="A988" s="4" t="n">
        <v>987</v>
      </c>
      <c r="B988" s="4" t="n">
        <v>9.9</v>
      </c>
      <c r="C988" s="4" t="n">
        <v>163</v>
      </c>
      <c r="D988" s="4" t="n">
        <v>1</v>
      </c>
      <c r="E988" s="4" t="n">
        <v>1</v>
      </c>
      <c r="F988" s="4" t="n">
        <v>0</v>
      </c>
      <c r="G988" s="5" t="n">
        <f aca="false">LOOKUP(B988,'WOE &amp; IV'!$B$5:$B$9,'WOE &amp; IV'!$H$5:$H$9)</f>
        <v>1.45548484153941</v>
      </c>
      <c r="H988" s="5" t="n">
        <f aca="false">LOOKUP(C988,'WOE &amp; IV'!$B$14:$B$18,'WOE &amp; IV'!$H$14:$H$18)</f>
        <v>0.149360747248786</v>
      </c>
      <c r="I988" s="5" t="n">
        <f aca="false">LOOKUP(D988,'WOE &amp; IV'!$B$23:$B$26,'WOE &amp; IV'!$H$23:$H$26)</f>
        <v>-0.479121632008246</v>
      </c>
      <c r="J988" s="5" t="n">
        <f aca="false">LOOKUP(E988,'WOE &amp; IV'!$B$31:$B$34,'WOE &amp; IV'!$H$31:$H$34)</f>
        <v>-0.102296734208726</v>
      </c>
      <c r="K988" s="5" t="n">
        <f aca="false">Model!$B$4+Model!$B$5*G988+Model!$B$6*H988+Model!$B$7*I988+Model!$B$8*J988</f>
        <v>-2.33538757151164</v>
      </c>
      <c r="L988" s="6" t="n">
        <f aca="false">IF(F988=1,LN(M988),LN(1-M988))</f>
        <v>-0.0923722034585223</v>
      </c>
      <c r="M988" s="6" t="n">
        <f aca="false">1/(1+EXP(-K988))</f>
        <v>0.0882342759745116</v>
      </c>
    </row>
    <row r="989" customFormat="false" ht="15" hidden="false" customHeight="false" outlineLevel="0" collapsed="false">
      <c r="A989" s="4" t="n">
        <v>988</v>
      </c>
      <c r="B989" s="4" t="n">
        <v>53.3</v>
      </c>
      <c r="C989" s="4" t="n">
        <v>22</v>
      </c>
      <c r="D989" s="4" t="n">
        <v>0</v>
      </c>
      <c r="E989" s="4" t="n">
        <v>1</v>
      </c>
      <c r="F989" s="4" t="n">
        <v>1</v>
      </c>
      <c r="G989" s="5" t="n">
        <f aca="false">LOOKUP(B989,'WOE &amp; IV'!$B$5:$B$9,'WOE &amp; IV'!$H$5:$H$9)</f>
        <v>0.218255430312074</v>
      </c>
      <c r="H989" s="5" t="n">
        <f aca="false">LOOKUP(C989,'WOE &amp; IV'!$B$14:$B$18,'WOE &amp; IV'!$H$14:$H$18)</f>
        <v>-0.498509425915863</v>
      </c>
      <c r="I989" s="5" t="n">
        <f aca="false">LOOKUP(D989,'WOE &amp; IV'!$B$23:$B$26,'WOE &amp; IV'!$H$23:$H$26)</f>
        <v>0.552846198833581</v>
      </c>
      <c r="J989" s="5" t="n">
        <f aca="false">LOOKUP(E989,'WOE &amp; IV'!$B$31:$B$34,'WOE &amp; IV'!$H$31:$H$34)</f>
        <v>-0.102296734208726</v>
      </c>
      <c r="K989" s="5" t="n">
        <f aca="false">Model!$B$4+Model!$B$5*G989+Model!$B$6*H989+Model!$B$7*I989+Model!$B$8*J989</f>
        <v>-1.27943264098388</v>
      </c>
      <c r="L989" s="6" t="n">
        <f aca="false">IF(F989=1,LN(M989),LN(1-M989))</f>
        <v>-1.52488163957706</v>
      </c>
      <c r="M989" s="6" t="n">
        <f aca="false">1/(1+EXP(-K989))</f>
        <v>0.217646816109972</v>
      </c>
    </row>
    <row r="990" customFormat="false" ht="15" hidden="false" customHeight="false" outlineLevel="0" collapsed="false">
      <c r="A990" s="4" t="n">
        <v>989</v>
      </c>
      <c r="B990" s="4" t="n">
        <v>37.4</v>
      </c>
      <c r="C990" s="4" t="n">
        <v>68</v>
      </c>
      <c r="D990" s="4" t="n">
        <v>1</v>
      </c>
      <c r="E990" s="4" t="n">
        <v>2</v>
      </c>
      <c r="F990" s="4" t="n">
        <v>0</v>
      </c>
      <c r="G990" s="5" t="n">
        <f aca="false">LOOKUP(B990,'WOE &amp; IV'!$B$5:$B$9,'WOE &amp; IV'!$H$5:$H$9)</f>
        <v>0.218255430312074</v>
      </c>
      <c r="H990" s="5" t="n">
        <f aca="false">LOOKUP(C990,'WOE &amp; IV'!$B$14:$B$18,'WOE &amp; IV'!$H$14:$H$18)</f>
        <v>-0.171825195660813</v>
      </c>
      <c r="I990" s="5" t="n">
        <f aca="false">LOOKUP(D990,'WOE &amp; IV'!$B$23:$B$26,'WOE &amp; IV'!$H$23:$H$26)</f>
        <v>-0.479121632008246</v>
      </c>
      <c r="J990" s="5" t="n">
        <f aca="false">LOOKUP(E990,'WOE &amp; IV'!$B$31:$B$34,'WOE &amp; IV'!$H$31:$H$34)</f>
        <v>-0.0820085521567092</v>
      </c>
      <c r="K990" s="5" t="n">
        <f aca="false">Model!$B$4+Model!$B$5*G990+Model!$B$6*H990+Model!$B$7*I990+Model!$B$8*J990</f>
        <v>-0.490272150059927</v>
      </c>
      <c r="L990" s="6" t="n">
        <f aca="false">IF(F990=1,LN(M990),LN(1-M990))</f>
        <v>-0.477760771272856</v>
      </c>
      <c r="M990" s="6" t="n">
        <f aca="false">1/(1+EXP(-K990))</f>
        <v>0.379829458153552</v>
      </c>
    </row>
    <row r="991" customFormat="false" ht="15" hidden="false" customHeight="false" outlineLevel="0" collapsed="false">
      <c r="A991" s="4" t="n">
        <v>990</v>
      </c>
      <c r="B991" s="4" t="n">
        <v>32.9</v>
      </c>
      <c r="C991" s="4" t="n">
        <v>207</v>
      </c>
      <c r="D991" s="4" t="n">
        <v>1</v>
      </c>
      <c r="E991" s="4" t="n">
        <v>2</v>
      </c>
      <c r="F991" s="4" t="n">
        <v>0</v>
      </c>
      <c r="G991" s="5" t="n">
        <f aca="false">LOOKUP(B991,'WOE &amp; IV'!$B$5:$B$9,'WOE &amp; IV'!$H$5:$H$9)</f>
        <v>0.218255430312074</v>
      </c>
      <c r="H991" s="5" t="n">
        <f aca="false">LOOKUP(C991,'WOE &amp; IV'!$B$14:$B$18,'WOE &amp; IV'!$H$14:$H$18)</f>
        <v>0.149360747248786</v>
      </c>
      <c r="I991" s="5" t="n">
        <f aca="false">LOOKUP(D991,'WOE &amp; IV'!$B$23:$B$26,'WOE &amp; IV'!$H$23:$H$26)</f>
        <v>-0.479121632008246</v>
      </c>
      <c r="J991" s="5" t="n">
        <f aca="false">LOOKUP(E991,'WOE &amp; IV'!$B$31:$B$34,'WOE &amp; IV'!$H$31:$H$34)</f>
        <v>-0.0820085521567092</v>
      </c>
      <c r="K991" s="5" t="n">
        <f aca="false">Model!$B$4+Model!$B$5*G991+Model!$B$6*H991+Model!$B$7*I991+Model!$B$8*J991</f>
        <v>-0.935146799584013</v>
      </c>
      <c r="L991" s="6" t="n">
        <f aca="false">IF(F991=1,LN(M991),LN(1-M991))</f>
        <v>-0.331120971478822</v>
      </c>
      <c r="M991" s="6" t="n">
        <f aca="false">1/(1+EXP(-K991))</f>
        <v>0.281881708045895</v>
      </c>
    </row>
    <row r="992" customFormat="false" ht="15" hidden="false" customHeight="false" outlineLevel="0" collapsed="false">
      <c r="A992" s="4" t="n">
        <v>991</v>
      </c>
      <c r="B992" s="4" t="n">
        <v>66.8</v>
      </c>
      <c r="C992" s="4" t="n">
        <v>169</v>
      </c>
      <c r="D992" s="4" t="n">
        <v>1</v>
      </c>
      <c r="E992" s="4" t="n">
        <v>2</v>
      </c>
      <c r="F992" s="4" t="n">
        <v>0</v>
      </c>
      <c r="G992" s="5" t="n">
        <f aca="false">LOOKUP(B992,'WOE &amp; IV'!$B$5:$B$9,'WOE &amp; IV'!$H$5:$H$9)</f>
        <v>-0.907531990639555</v>
      </c>
      <c r="H992" s="5" t="n">
        <f aca="false">LOOKUP(C992,'WOE &amp; IV'!$B$14:$B$18,'WOE &amp; IV'!$H$14:$H$18)</f>
        <v>0.149360747248786</v>
      </c>
      <c r="I992" s="5" t="n">
        <f aca="false">LOOKUP(D992,'WOE &amp; IV'!$B$23:$B$26,'WOE &amp; IV'!$H$23:$H$26)</f>
        <v>-0.479121632008246</v>
      </c>
      <c r="J992" s="5" t="n">
        <f aca="false">LOOKUP(E992,'WOE &amp; IV'!$B$31:$B$34,'WOE &amp; IV'!$H$31:$H$34)</f>
        <v>-0.0820085521567092</v>
      </c>
      <c r="K992" s="5" t="n">
        <f aca="false">Model!$B$4+Model!$B$5*G992+Model!$B$6*H992+Model!$B$7*I992+Model!$B$8*J992</f>
        <v>0.360859679415501</v>
      </c>
      <c r="L992" s="6" t="n">
        <f aca="false">IF(F992=1,LN(M992),LN(1-M992))</f>
        <v>-0.8897669244132</v>
      </c>
      <c r="M992" s="6" t="n">
        <f aca="false">1/(1+EXP(-K992))</f>
        <v>0.589248522261964</v>
      </c>
    </row>
    <row r="993" customFormat="false" ht="15" hidden="false" customHeight="false" outlineLevel="0" collapsed="false">
      <c r="A993" s="4" t="n">
        <v>992</v>
      </c>
      <c r="B993" s="4" t="n">
        <v>82</v>
      </c>
      <c r="C993" s="4" t="n">
        <v>75</v>
      </c>
      <c r="D993" s="4" t="n">
        <v>1</v>
      </c>
      <c r="E993" s="4" t="n">
        <v>2</v>
      </c>
      <c r="F993" s="4" t="n">
        <v>1</v>
      </c>
      <c r="G993" s="5" t="n">
        <f aca="false">LOOKUP(B993,'WOE &amp; IV'!$B$5:$B$9,'WOE &amp; IV'!$H$5:$H$9)</f>
        <v>-0.907531990639555</v>
      </c>
      <c r="H993" s="5" t="n">
        <f aca="false">LOOKUP(C993,'WOE &amp; IV'!$B$14:$B$18,'WOE &amp; IV'!$H$14:$H$18)</f>
        <v>-0.171825195660813</v>
      </c>
      <c r="I993" s="5" t="n">
        <f aca="false">LOOKUP(D993,'WOE &amp; IV'!$B$23:$B$26,'WOE &amp; IV'!$H$23:$H$26)</f>
        <v>-0.479121632008246</v>
      </c>
      <c r="J993" s="5" t="n">
        <f aca="false">LOOKUP(E993,'WOE &amp; IV'!$B$31:$B$34,'WOE &amp; IV'!$H$31:$H$34)</f>
        <v>-0.0820085521567092</v>
      </c>
      <c r="K993" s="5" t="n">
        <f aca="false">Model!$B$4+Model!$B$5*G993+Model!$B$6*H993+Model!$B$7*I993+Model!$B$8*J993</f>
        <v>0.805734328939587</v>
      </c>
      <c r="L993" s="6" t="n">
        <f aca="false">IF(F993=1,LN(M993),LN(1-M993))</f>
        <v>-0.369326392031822</v>
      </c>
      <c r="M993" s="6" t="n">
        <f aca="false">1/(1+EXP(-K993))</f>
        <v>0.691199771531114</v>
      </c>
    </row>
    <row r="994" customFormat="false" ht="15" hidden="false" customHeight="false" outlineLevel="0" collapsed="false">
      <c r="A994" s="4" t="n">
        <v>993</v>
      </c>
      <c r="B994" s="4" t="n">
        <v>89.9</v>
      </c>
      <c r="C994" s="4" t="n">
        <v>109</v>
      </c>
      <c r="D994" s="4" t="n">
        <v>2</v>
      </c>
      <c r="E994" s="4" t="n">
        <v>1</v>
      </c>
      <c r="F994" s="4" t="n">
        <v>1</v>
      </c>
      <c r="G994" s="5" t="n">
        <f aca="false">LOOKUP(B994,'WOE &amp; IV'!$B$5:$B$9,'WOE &amp; IV'!$H$5:$H$9)</f>
        <v>-0.907531990639555</v>
      </c>
      <c r="H994" s="5" t="n">
        <f aca="false">LOOKUP(C994,'WOE &amp; IV'!$B$14:$B$18,'WOE &amp; IV'!$H$14:$H$18)</f>
        <v>-0.171825195660813</v>
      </c>
      <c r="I994" s="5" t="n">
        <f aca="false">LOOKUP(D994,'WOE &amp; IV'!$B$23:$B$26,'WOE &amp; IV'!$H$23:$H$26)</f>
        <v>-1.2525653595628</v>
      </c>
      <c r="J994" s="5" t="n">
        <f aca="false">LOOKUP(E994,'WOE &amp; IV'!$B$31:$B$34,'WOE &amp; IV'!$H$31:$H$34)</f>
        <v>-0.102296734208726</v>
      </c>
      <c r="K994" s="5" t="n">
        <f aca="false">Model!$B$4+Model!$B$5*G994+Model!$B$6*H994+Model!$B$7*I994+Model!$B$8*J994</f>
        <v>1.77842078706253</v>
      </c>
      <c r="L994" s="6" t="n">
        <f aca="false">IF(F994=1,LN(M994),LN(1-M994))</f>
        <v>-0.156067133576994</v>
      </c>
      <c r="M994" s="6" t="n">
        <f aca="false">1/(1+EXP(-K994))</f>
        <v>0.855501755550163</v>
      </c>
    </row>
    <row r="995" customFormat="false" ht="15" hidden="false" customHeight="false" outlineLevel="0" collapsed="false">
      <c r="A995" s="4" t="n">
        <v>994</v>
      </c>
      <c r="B995" s="4" t="n">
        <v>77.9</v>
      </c>
      <c r="C995" s="4" t="n">
        <v>62</v>
      </c>
      <c r="D995" s="4" t="n">
        <v>0</v>
      </c>
      <c r="E995" s="4" t="n">
        <v>1</v>
      </c>
      <c r="F995" s="4" t="n">
        <v>1</v>
      </c>
      <c r="G995" s="5" t="n">
        <f aca="false">LOOKUP(B995,'WOE &amp; IV'!$B$5:$B$9,'WOE &amp; IV'!$H$5:$H$9)</f>
        <v>-0.907531990639555</v>
      </c>
      <c r="H995" s="5" t="n">
        <f aca="false">LOOKUP(C995,'WOE &amp; IV'!$B$14:$B$18,'WOE &amp; IV'!$H$14:$H$18)</f>
        <v>-0.171825195660813</v>
      </c>
      <c r="I995" s="5" t="n">
        <f aca="false">LOOKUP(D995,'WOE &amp; IV'!$B$23:$B$26,'WOE &amp; IV'!$H$23:$H$26)</f>
        <v>0.552846198833581</v>
      </c>
      <c r="J995" s="5" t="n">
        <f aca="false">LOOKUP(E995,'WOE &amp; IV'!$B$31:$B$34,'WOE &amp; IV'!$H$31:$H$34)</f>
        <v>-0.102296734208726</v>
      </c>
      <c r="K995" s="5" t="n">
        <f aca="false">Model!$B$4+Model!$B$5*G995+Model!$B$6*H995+Model!$B$7*I995+Model!$B$8*J995</f>
        <v>-0.435916489310632</v>
      </c>
      <c r="L995" s="6" t="n">
        <f aca="false">IF(F995=1,LN(M995),LN(1-M995))</f>
        <v>-0.934672605328918</v>
      </c>
      <c r="M995" s="6" t="n">
        <f aca="false">1/(1+EXP(-K995))</f>
        <v>0.392714417094236</v>
      </c>
    </row>
    <row r="996" customFormat="false" ht="15" hidden="false" customHeight="false" outlineLevel="0" collapsed="false">
      <c r="A996" s="4" t="n">
        <v>995</v>
      </c>
      <c r="B996" s="4" t="n">
        <v>42.3</v>
      </c>
      <c r="C996" s="4" t="n">
        <v>206</v>
      </c>
      <c r="D996" s="4" t="n">
        <v>1</v>
      </c>
      <c r="E996" s="4" t="n">
        <v>3</v>
      </c>
      <c r="F996" s="4" t="n">
        <v>0</v>
      </c>
      <c r="G996" s="5" t="n">
        <f aca="false">LOOKUP(B996,'WOE &amp; IV'!$B$5:$B$9,'WOE &amp; IV'!$H$5:$H$9)</f>
        <v>0.218255430312074</v>
      </c>
      <c r="H996" s="5" t="n">
        <f aca="false">LOOKUP(C996,'WOE &amp; IV'!$B$14:$B$18,'WOE &amp; IV'!$H$14:$H$18)</f>
        <v>0.149360747248786</v>
      </c>
      <c r="I996" s="5" t="n">
        <f aca="false">LOOKUP(D996,'WOE &amp; IV'!$B$23:$B$26,'WOE &amp; IV'!$H$23:$H$26)</f>
        <v>-0.479121632008246</v>
      </c>
      <c r="J996" s="5" t="n">
        <f aca="false">LOOKUP(E996,'WOE &amp; IV'!$B$31:$B$34,'WOE &amp; IV'!$H$31:$H$34)</f>
        <v>-0.0820085521567092</v>
      </c>
      <c r="K996" s="5" t="n">
        <f aca="false">Model!$B$4+Model!$B$5*G996+Model!$B$6*H996+Model!$B$7*I996+Model!$B$8*J996</f>
        <v>-0.935146799584013</v>
      </c>
      <c r="L996" s="6" t="n">
        <f aca="false">IF(F996=1,LN(M996),LN(1-M996))</f>
        <v>-0.331120971478822</v>
      </c>
      <c r="M996" s="6" t="n">
        <f aca="false">1/(1+EXP(-K996))</f>
        <v>0.281881708045895</v>
      </c>
    </row>
    <row r="997" customFormat="false" ht="15" hidden="false" customHeight="false" outlineLevel="0" collapsed="false">
      <c r="A997" s="4" t="n">
        <v>996</v>
      </c>
      <c r="B997" s="4" t="n">
        <v>53.8</v>
      </c>
      <c r="C997" s="4" t="n">
        <v>267</v>
      </c>
      <c r="D997" s="4" t="n">
        <v>1</v>
      </c>
      <c r="E997" s="4" t="n">
        <v>1</v>
      </c>
      <c r="F997" s="4" t="n">
        <v>0</v>
      </c>
      <c r="G997" s="5" t="n">
        <f aca="false">LOOKUP(B997,'WOE &amp; IV'!$B$5:$B$9,'WOE &amp; IV'!$H$5:$H$9)</f>
        <v>0.218255430312074</v>
      </c>
      <c r="H997" s="5" t="n">
        <f aca="false">LOOKUP(C997,'WOE &amp; IV'!$B$14:$B$18,'WOE &amp; IV'!$H$14:$H$18)</f>
        <v>1.40669467736998</v>
      </c>
      <c r="I997" s="5" t="n">
        <f aca="false">LOOKUP(D997,'WOE &amp; IV'!$B$23:$B$26,'WOE &amp; IV'!$H$23:$H$26)</f>
        <v>-0.479121632008246</v>
      </c>
      <c r="J997" s="5" t="n">
        <f aca="false">LOOKUP(E997,'WOE &amp; IV'!$B$31:$B$34,'WOE &amp; IV'!$H$31:$H$34)</f>
        <v>-0.102296734208726</v>
      </c>
      <c r="K997" s="5" t="n">
        <f aca="false">Model!$B$4+Model!$B$5*G997+Model!$B$6*H997+Model!$B$7*I997+Model!$B$8*J997</f>
        <v>-2.65262229991759</v>
      </c>
      <c r="L997" s="6" t="n">
        <f aca="false">IF(F997=1,LN(M997),LN(1-M997))</f>
        <v>-0.068094242460996</v>
      </c>
      <c r="M997" s="6" t="n">
        <f aca="false">1/(1+EXP(-K997))</f>
        <v>0.0658275692802746</v>
      </c>
    </row>
    <row r="998" customFormat="false" ht="15" hidden="false" customHeight="false" outlineLevel="0" collapsed="false">
      <c r="A998" s="4" t="n">
        <v>997</v>
      </c>
      <c r="B998" s="4" t="n">
        <v>64.2</v>
      </c>
      <c r="C998" s="4" t="n">
        <v>52</v>
      </c>
      <c r="D998" s="4" t="n">
        <v>0</v>
      </c>
      <c r="E998" s="4" t="n">
        <v>2</v>
      </c>
      <c r="F998" s="4" t="n">
        <v>0</v>
      </c>
      <c r="G998" s="5" t="n">
        <f aca="false">LOOKUP(B998,'WOE &amp; IV'!$B$5:$B$9,'WOE &amp; IV'!$H$5:$H$9)</f>
        <v>-0.907531990639555</v>
      </c>
      <c r="H998" s="5" t="n">
        <f aca="false">LOOKUP(C998,'WOE &amp; IV'!$B$14:$B$18,'WOE &amp; IV'!$H$14:$H$18)</f>
        <v>-0.18579367675035</v>
      </c>
      <c r="I998" s="5" t="n">
        <f aca="false">LOOKUP(D998,'WOE &amp; IV'!$B$23:$B$26,'WOE &amp; IV'!$H$23:$H$26)</f>
        <v>0.552846198833581</v>
      </c>
      <c r="J998" s="5" t="n">
        <f aca="false">LOOKUP(E998,'WOE &amp; IV'!$B$31:$B$34,'WOE &amp; IV'!$H$31:$H$34)</f>
        <v>-0.0820085521567092</v>
      </c>
      <c r="K998" s="5" t="n">
        <f aca="false">Model!$B$4+Model!$B$5*G998+Model!$B$6*H998+Model!$B$7*I998+Model!$B$8*J998</f>
        <v>-0.440626472430796</v>
      </c>
      <c r="L998" s="6" t="n">
        <f aca="false">IF(F998=1,LN(M998),LN(1-M998))</f>
        <v>-0.496909082171344</v>
      </c>
      <c r="M998" s="6" t="n">
        <f aca="false">1/(1+EXP(-K998))</f>
        <v>0.391591703542064</v>
      </c>
    </row>
    <row r="999" customFormat="false" ht="15" hidden="false" customHeight="false" outlineLevel="0" collapsed="false">
      <c r="A999" s="4" t="n">
        <v>998</v>
      </c>
      <c r="B999" s="4" t="n">
        <v>48</v>
      </c>
      <c r="C999" s="4" t="n">
        <v>101</v>
      </c>
      <c r="D999" s="4" t="n">
        <v>0</v>
      </c>
      <c r="E999" s="4" t="n">
        <v>2</v>
      </c>
      <c r="F999" s="4" t="n">
        <v>0</v>
      </c>
      <c r="G999" s="5" t="n">
        <f aca="false">LOOKUP(B999,'WOE &amp; IV'!$B$5:$B$9,'WOE &amp; IV'!$H$5:$H$9)</f>
        <v>0.218255430312074</v>
      </c>
      <c r="H999" s="5" t="n">
        <f aca="false">LOOKUP(C999,'WOE &amp; IV'!$B$14:$B$18,'WOE &amp; IV'!$H$14:$H$18)</f>
        <v>-0.171825195660813</v>
      </c>
      <c r="I999" s="5" t="n">
        <f aca="false">LOOKUP(D999,'WOE &amp; IV'!$B$23:$B$26,'WOE &amp; IV'!$H$23:$H$26)</f>
        <v>0.552846198833581</v>
      </c>
      <c r="J999" s="5" t="n">
        <f aca="false">LOOKUP(E999,'WOE &amp; IV'!$B$31:$B$34,'WOE &amp; IV'!$H$31:$H$34)</f>
        <v>-0.0820085521567092</v>
      </c>
      <c r="K999" s="5" t="n">
        <f aca="false">Model!$B$4+Model!$B$5*G999+Model!$B$6*H999+Model!$B$7*I999+Model!$B$8*J999</f>
        <v>-1.75598069458743</v>
      </c>
      <c r="L999" s="6" t="n">
        <f aca="false">IF(F999=1,LN(M999),LN(1-M999))</f>
        <v>-0.159340977938033</v>
      </c>
      <c r="M999" s="6" t="n">
        <f aca="false">1/(1+EXP(-K999))</f>
        <v>0.147294444388917</v>
      </c>
    </row>
    <row r="1000" customFormat="false" ht="15" hidden="false" customHeight="false" outlineLevel="0" collapsed="false">
      <c r="A1000" s="4" t="n">
        <v>999</v>
      </c>
      <c r="B1000" s="4" t="n">
        <v>48.3</v>
      </c>
      <c r="C1000" s="4" t="n">
        <v>27</v>
      </c>
      <c r="D1000" s="4" t="n">
        <v>0</v>
      </c>
      <c r="E1000" s="4" t="n">
        <v>1</v>
      </c>
      <c r="F1000" s="4" t="n">
        <v>0</v>
      </c>
      <c r="G1000" s="5" t="n">
        <f aca="false">LOOKUP(B1000,'WOE &amp; IV'!$B$5:$B$9,'WOE &amp; IV'!$H$5:$H$9)</f>
        <v>0.218255430312074</v>
      </c>
      <c r="H1000" s="5" t="n">
        <f aca="false">LOOKUP(C1000,'WOE &amp; IV'!$B$14:$B$18,'WOE &amp; IV'!$H$14:$H$18)</f>
        <v>-0.18579367675035</v>
      </c>
      <c r="I1000" s="5" t="n">
        <f aca="false">LOOKUP(D1000,'WOE &amp; IV'!$B$23:$B$26,'WOE &amp; IV'!$H$23:$H$26)</f>
        <v>0.552846198833581</v>
      </c>
      <c r="J1000" s="5" t="n">
        <f aca="false">LOOKUP(E1000,'WOE &amp; IV'!$B$31:$B$34,'WOE &amp; IV'!$H$31:$H$34)</f>
        <v>-0.102296734208726</v>
      </c>
      <c r="K1000" s="5" t="n">
        <f aca="false">Model!$B$4+Model!$B$5*G1000+Model!$B$6*H1000+Model!$B$7*I1000+Model!$B$8*J1000</f>
        <v>-1.71257522515303</v>
      </c>
      <c r="L1000" s="6" t="n">
        <f aca="false">IF(F1000=1,LN(M1000),LN(1-M1000))</f>
        <v>-0.165853890768698</v>
      </c>
      <c r="M1000" s="6" t="n">
        <f aca="false">1/(1+EXP(-K1000))</f>
        <v>0.152829995494673</v>
      </c>
    </row>
    <row r="1001" customFormat="false" ht="15" hidden="false" customHeight="false" outlineLevel="0" collapsed="false">
      <c r="A1001" s="4" t="n">
        <v>1000</v>
      </c>
      <c r="B1001" s="4" t="n">
        <v>65.6</v>
      </c>
      <c r="C1001" s="4" t="n">
        <v>123</v>
      </c>
      <c r="D1001" s="4" t="n">
        <v>0</v>
      </c>
      <c r="E1001" s="4" t="n">
        <v>0</v>
      </c>
      <c r="F1001" s="4" t="n">
        <v>1</v>
      </c>
      <c r="G1001" s="5" t="n">
        <f aca="false">LOOKUP(B1001,'WOE &amp; IV'!$B$5:$B$9,'WOE &amp; IV'!$H$5:$H$9)</f>
        <v>-0.907531990639555</v>
      </c>
      <c r="H1001" s="5" t="n">
        <f aca="false">LOOKUP(C1001,'WOE &amp; IV'!$B$14:$B$18,'WOE &amp; IV'!$H$14:$H$18)</f>
        <v>0.149360747248786</v>
      </c>
      <c r="I1001" s="5" t="n">
        <f aca="false">LOOKUP(D1001,'WOE &amp; IV'!$B$23:$B$26,'WOE &amp; IV'!$H$23:$H$26)</f>
        <v>0.552846198833581</v>
      </c>
      <c r="J1001" s="5" t="n">
        <f aca="false">LOOKUP(E1001,'WOE &amp; IV'!$B$31:$B$34,'WOE &amp; IV'!$H$31:$H$34)</f>
        <v>0.255618819166126</v>
      </c>
      <c r="K1001" s="5" t="n">
        <f aca="false">Model!$B$4+Model!$B$5*G1001+Model!$B$6*H1001+Model!$B$7*I1001+Model!$B$8*J1001</f>
        <v>-1.30520740202662</v>
      </c>
      <c r="L1001" s="6" t="n">
        <f aca="false">IF(F1001=1,LN(M1001),LN(1-M1001))</f>
        <v>-1.54510289212828</v>
      </c>
      <c r="M1001" s="6" t="n">
        <f aca="false">1/(1+EXP(-K1001))</f>
        <v>0.213289924239604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0"/>
    <col collapsed="false" customWidth="true" hidden="false" outlineLevel="0" max="5" min="4" style="0" width="9"/>
    <col collapsed="false" customWidth="true" hidden="false" outlineLevel="0" max="7" min="6" style="0" width="10"/>
    <col collapsed="false" customWidth="true" hidden="false" outlineLevel="0" max="8" min="8" style="0" width="9"/>
    <col collapsed="false" customWidth="true" hidden="false" outlineLevel="0" max="9" min="9" style="0" width="11"/>
  </cols>
  <sheetData>
    <row r="1" customFormat="false" ht="15" hidden="false" customHeight="false" outlineLevel="0" collapsed="false">
      <c r="A1" s="1" t="s">
        <v>31</v>
      </c>
    </row>
    <row r="2" customFormat="false" ht="15" hidden="false" customHeight="false" outlineLevel="0" collapsed="false">
      <c r="A2" s="2" t="s">
        <v>32</v>
      </c>
      <c r="B2" s="7" t="n">
        <f aca="false">COUNTIF(Data!$F$2:$F$1001,0)</f>
        <v>759</v>
      </c>
      <c r="C2" s="2" t="s">
        <v>33</v>
      </c>
      <c r="D2" s="7" t="n">
        <f aca="false">COUNTIF(Data!$F$2:$F$1001,1)</f>
        <v>241</v>
      </c>
    </row>
    <row r="3" customFormat="false" ht="15" hidden="false" customHeight="false" outlineLevel="0" collapsed="false">
      <c r="A3" s="8" t="s">
        <v>34</v>
      </c>
    </row>
    <row r="4" customFormat="false" ht="15" hidden="false" customHeight="false" outlineLevel="0" collapsed="false">
      <c r="A4" s="9" t="s">
        <v>35</v>
      </c>
      <c r="B4" s="9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  <c r="I4" s="9" t="s">
        <v>43</v>
      </c>
    </row>
    <row r="5" customFormat="false" ht="15" hidden="false" customHeight="false" outlineLevel="0" collapsed="false">
      <c r="A5" s="10" t="s">
        <v>44</v>
      </c>
      <c r="B5" s="11" t="n">
        <v>0</v>
      </c>
      <c r="C5" s="11" t="n">
        <v>10</v>
      </c>
      <c r="D5" s="12" t="n">
        <f aca="false">COUNTIFS(Data!$B$2:$B$1001,"&gt;="&amp;B5,Data!$B$2:$B$1001,"&lt;"&amp;C5,Data!$F$2:$F$1001,0)</f>
        <v>81</v>
      </c>
      <c r="E5" s="12" t="n">
        <f aca="false">COUNTIFS(Data!$B$2:$B$1001,"&gt;="&amp;B5,Data!$B$2:$B$1001,"&lt;"&amp;C5,Data!$F$2:$F$1001,1)</f>
        <v>6</v>
      </c>
      <c r="F5" s="13" t="n">
        <f aca="false">D5/$B$2</f>
        <v>0.106719367588933</v>
      </c>
      <c r="G5" s="13" t="n">
        <f aca="false">E5/$D$2</f>
        <v>0.024896265560166</v>
      </c>
      <c r="H5" s="14" t="n">
        <f aca="false">LN(F5/G5)</f>
        <v>1.45548484153941</v>
      </c>
      <c r="I5" s="14" t="n">
        <f aca="false">(F5-G5)*H5</f>
        <v>0.119092284690603</v>
      </c>
    </row>
    <row r="6" customFormat="false" ht="15" hidden="false" customHeight="false" outlineLevel="0" collapsed="false">
      <c r="A6" s="10" t="s">
        <v>45</v>
      </c>
      <c r="B6" s="11" t="n">
        <v>10</v>
      </c>
      <c r="C6" s="11" t="n">
        <v>30</v>
      </c>
      <c r="D6" s="12" t="n">
        <f aca="false">COUNTIFS(Data!$B$2:$B$1001,"&gt;="&amp;B6,Data!$B$2:$B$1001,"&lt;"&amp;C6,Data!$F$2:$F$1001,0)</f>
        <v>162</v>
      </c>
      <c r="E6" s="12" t="n">
        <f aca="false">COUNTIFS(Data!$B$2:$B$1001,"&gt;="&amp;B6,Data!$B$2:$B$1001,"&lt;"&amp;C6,Data!$F$2:$F$1001,1)</f>
        <v>25</v>
      </c>
      <c r="F6" s="13" t="n">
        <f aca="false">D6/$B$2</f>
        <v>0.213438735177866</v>
      </c>
      <c r="G6" s="13" t="n">
        <f aca="false">E6/$D$2</f>
        <v>0.103734439834025</v>
      </c>
      <c r="H6" s="14" t="n">
        <f aca="false">LN(F6/G6)</f>
        <v>0.721515666459208</v>
      </c>
      <c r="I6" s="14" t="n">
        <f aca="false">(F6-G6)*H6</f>
        <v>0.079153367768449</v>
      </c>
    </row>
    <row r="7" customFormat="false" ht="15" hidden="false" customHeight="false" outlineLevel="0" collapsed="false">
      <c r="A7" s="10" t="s">
        <v>46</v>
      </c>
      <c r="B7" s="11" t="n">
        <v>30</v>
      </c>
      <c r="C7" s="11" t="n">
        <v>60</v>
      </c>
      <c r="D7" s="12" t="n">
        <f aca="false">COUNTIFS(Data!$B$2:$B$1001,"&gt;="&amp;B7,Data!$B$2:$B$1001,"&lt;"&amp;C7,Data!$F$2:$F$1001,0)</f>
        <v>380</v>
      </c>
      <c r="E7" s="12" t="n">
        <f aca="false">COUNTIFS(Data!$B$2:$B$1001,"&gt;="&amp;B7,Data!$B$2:$B$1001,"&lt;"&amp;C7,Data!$F$2:$F$1001,1)</f>
        <v>97</v>
      </c>
      <c r="F7" s="13" t="n">
        <f aca="false">D7/$B$2</f>
        <v>0.500658761528327</v>
      </c>
      <c r="G7" s="13" t="n">
        <f aca="false">E7/$D$2</f>
        <v>0.402489626556017</v>
      </c>
      <c r="H7" s="14" t="n">
        <f aca="false">LN(F7/G7)</f>
        <v>0.218255430312074</v>
      </c>
      <c r="I7" s="14" t="n">
        <f aca="false">(F7-G7)*H7</f>
        <v>0.0214259467967456</v>
      </c>
    </row>
    <row r="8" customFormat="false" ht="15" hidden="false" customHeight="false" outlineLevel="0" collapsed="false">
      <c r="A8" s="10" t="s">
        <v>47</v>
      </c>
      <c r="B8" s="11" t="n">
        <v>60</v>
      </c>
      <c r="C8" s="11" t="n">
        <v>90</v>
      </c>
      <c r="D8" s="12" t="n">
        <f aca="false">COUNTIFS(Data!$B$2:$B$1001,"&gt;="&amp;B8,Data!$B$2:$B$1001,"&lt;"&amp;C8,Data!$F$2:$F$1001,0)</f>
        <v>122</v>
      </c>
      <c r="E8" s="12" t="n">
        <f aca="false">COUNTIFS(Data!$B$2:$B$1001,"&gt;="&amp;B8,Data!$B$2:$B$1001,"&lt;"&amp;C8,Data!$F$2:$F$1001,1)</f>
        <v>96</v>
      </c>
      <c r="F8" s="13" t="n">
        <f aca="false">D8/$B$2</f>
        <v>0.160737812911726</v>
      </c>
      <c r="G8" s="13" t="n">
        <f aca="false">E8/$D$2</f>
        <v>0.398340248962656</v>
      </c>
      <c r="H8" s="14" t="n">
        <f aca="false">LN(F8/G8)</f>
        <v>-0.907531990639555</v>
      </c>
      <c r="I8" s="14" t="n">
        <f aca="false">(F8-G8)*H8</f>
        <v>0.215631811770108</v>
      </c>
    </row>
    <row r="9" customFormat="false" ht="15" hidden="false" customHeight="false" outlineLevel="0" collapsed="false">
      <c r="A9" s="10" t="s">
        <v>48</v>
      </c>
      <c r="B9" s="11" t="n">
        <v>90</v>
      </c>
      <c r="C9" s="11" t="n">
        <v>1000</v>
      </c>
      <c r="D9" s="12" t="n">
        <f aca="false">COUNTIFS(Data!$B$2:$B$1001,"&gt;="&amp;B9,Data!$B$2:$B$1001,"&lt;"&amp;C9,Data!$F$2:$F$1001,0)</f>
        <v>14</v>
      </c>
      <c r="E9" s="12" t="n">
        <f aca="false">COUNTIFS(Data!$B$2:$B$1001,"&gt;="&amp;B9,Data!$B$2:$B$1001,"&lt;"&amp;C9,Data!$F$2:$F$1001,1)</f>
        <v>17</v>
      </c>
      <c r="F9" s="13" t="n">
        <f aca="false">D9/$B$2</f>
        <v>0.0184453227931489</v>
      </c>
      <c r="G9" s="13" t="n">
        <f aca="false">E9/$D$2</f>
        <v>0.0705394190871369</v>
      </c>
      <c r="H9" s="14" t="n">
        <f aca="false">LN(F9/G9)</f>
        <v>-1.34136085834593</v>
      </c>
      <c r="I9" s="14" t="n">
        <f aca="false">(F9-G9)*H9</f>
        <v>0.0698769817196595</v>
      </c>
    </row>
    <row r="10" customFormat="false" ht="15" hidden="false" customHeight="false" outlineLevel="0" collapsed="false">
      <c r="A10" s="1" t="s">
        <v>49</v>
      </c>
      <c r="I10" s="15" t="n">
        <f aca="false">SUM(I5:I9)</f>
        <v>0.505180392745564</v>
      </c>
    </row>
    <row r="12" customFormat="false" ht="15" hidden="false" customHeight="false" outlineLevel="0" collapsed="false">
      <c r="A12" s="8" t="s">
        <v>50</v>
      </c>
    </row>
    <row r="13" customFormat="false" ht="15" hidden="false" customHeight="false" outlineLevel="0" collapsed="false">
      <c r="A13" s="9" t="s">
        <v>35</v>
      </c>
      <c r="B13" s="9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</row>
    <row r="14" customFormat="false" ht="15" hidden="false" customHeight="false" outlineLevel="0" collapsed="false">
      <c r="A14" s="10" t="s">
        <v>51</v>
      </c>
      <c r="B14" s="11" t="n">
        <v>0</v>
      </c>
      <c r="C14" s="11" t="n">
        <v>24</v>
      </c>
      <c r="D14" s="12" t="n">
        <f aca="false">COUNTIFS(Data!$C$2:$C$1001,"&gt;="&amp;B14,Data!$C$2:$C$1001,"&lt;"&amp;C14,Data!$F$2:$F$1001,0)</f>
        <v>44</v>
      </c>
      <c r="E14" s="12" t="n">
        <f aca="false">COUNTIFS(Data!$C$2:$C$1001,"&gt;="&amp;B14,Data!$C$2:$C$1001,"&lt;"&amp;C14,Data!$F$2:$F$1001,1)</f>
        <v>23</v>
      </c>
      <c r="F14" s="13" t="n">
        <f aca="false">D14/$B$2</f>
        <v>0.0579710144927536</v>
      </c>
      <c r="G14" s="13" t="n">
        <f aca="false">E14/$D$2</f>
        <v>0.0954356846473029</v>
      </c>
      <c r="H14" s="14" t="n">
        <f aca="false">LN(F14/G14)</f>
        <v>-0.498509425915863</v>
      </c>
      <c r="I14" s="14" t="n">
        <f aca="false">(F14-G14)*H14</f>
        <v>0.0186764912108715</v>
      </c>
    </row>
    <row r="15" customFormat="false" ht="15" hidden="false" customHeight="false" outlineLevel="0" collapsed="false">
      <c r="A15" s="10" t="s">
        <v>52</v>
      </c>
      <c r="B15" s="11" t="n">
        <v>24</v>
      </c>
      <c r="C15" s="11" t="n">
        <v>60</v>
      </c>
      <c r="D15" s="12" t="n">
        <f aca="false">COUNTIFS(Data!$C$2:$C$1001,"&gt;="&amp;B15,Data!$C$2:$C$1001,"&lt;"&amp;C15,Data!$F$2:$F$1001,0)</f>
        <v>136</v>
      </c>
      <c r="E15" s="12" t="n">
        <f aca="false">COUNTIFS(Data!$C$2:$C$1001,"&gt;="&amp;B15,Data!$C$2:$C$1001,"&lt;"&amp;C15,Data!$F$2:$F$1001,1)</f>
        <v>52</v>
      </c>
      <c r="F15" s="13" t="n">
        <f aca="false">D15/$B$2</f>
        <v>0.179183135704875</v>
      </c>
      <c r="G15" s="13" t="n">
        <f aca="false">E15/$D$2</f>
        <v>0.215767634854772</v>
      </c>
      <c r="H15" s="14" t="n">
        <f aca="false">LN(F15/G15)</f>
        <v>-0.18579367675035</v>
      </c>
      <c r="I15" s="14" t="n">
        <f aca="false">(F15-G15)*H15</f>
        <v>0.00679716860912942</v>
      </c>
    </row>
    <row r="16" customFormat="false" ht="15" hidden="false" customHeight="false" outlineLevel="0" collapsed="false">
      <c r="A16" s="10" t="s">
        <v>53</v>
      </c>
      <c r="B16" s="11" t="n">
        <v>60</v>
      </c>
      <c r="C16" s="11" t="n">
        <v>120</v>
      </c>
      <c r="D16" s="12" t="n">
        <f aca="false">COUNTIFS(Data!$C$2:$C$1001,"&gt;="&amp;B16,Data!$C$2:$C$1001,"&lt;"&amp;C16,Data!$F$2:$F$1001,0)</f>
        <v>244</v>
      </c>
      <c r="E16" s="12" t="n">
        <f aca="false">COUNTIFS(Data!$C$2:$C$1001,"&gt;="&amp;B16,Data!$C$2:$C$1001,"&lt;"&amp;C16,Data!$F$2:$F$1001,1)</f>
        <v>92</v>
      </c>
      <c r="F16" s="13" t="n">
        <f aca="false">D16/$B$2</f>
        <v>0.321475625823452</v>
      </c>
      <c r="G16" s="13" t="n">
        <f aca="false">E16/$D$2</f>
        <v>0.381742738589212</v>
      </c>
      <c r="H16" s="14" t="n">
        <f aca="false">LN(F16/G16)</f>
        <v>-0.171825195660813</v>
      </c>
      <c r="I16" s="14" t="n">
        <f aca="false">(F16-G16)*H16</f>
        <v>0.010355408442889</v>
      </c>
    </row>
    <row r="17" customFormat="false" ht="15" hidden="false" customHeight="false" outlineLevel="0" collapsed="false">
      <c r="A17" s="10" t="s">
        <v>54</v>
      </c>
      <c r="B17" s="11" t="n">
        <v>120</v>
      </c>
      <c r="C17" s="11" t="n">
        <v>240</v>
      </c>
      <c r="D17" s="12" t="n">
        <f aca="false">COUNTIFS(Data!$C$2:$C$1001,"&gt;="&amp;B17,Data!$C$2:$C$1001,"&lt;"&amp;C17,Data!$F$2:$F$1001,0)</f>
        <v>245</v>
      </c>
      <c r="E17" s="12" t="n">
        <f aca="false">COUNTIFS(Data!$C$2:$C$1001,"&gt;="&amp;B17,Data!$C$2:$C$1001,"&lt;"&amp;C17,Data!$F$2:$F$1001,1)</f>
        <v>67</v>
      </c>
      <c r="F17" s="13" t="n">
        <f aca="false">D17/$B$2</f>
        <v>0.322793148880105</v>
      </c>
      <c r="G17" s="13" t="n">
        <f aca="false">E17/$D$2</f>
        <v>0.278008298755187</v>
      </c>
      <c r="H17" s="14" t="n">
        <f aca="false">LN(F17/G17)</f>
        <v>0.149360747248786</v>
      </c>
      <c r="I17" s="14" t="n">
        <f aca="false">(F17-G17)*H17</f>
        <v>0.00668909868008274</v>
      </c>
    </row>
    <row r="18" customFormat="false" ht="15" hidden="false" customHeight="false" outlineLevel="0" collapsed="false">
      <c r="A18" s="10" t="s">
        <v>55</v>
      </c>
      <c r="B18" s="11" t="n">
        <v>240</v>
      </c>
      <c r="C18" s="11" t="n">
        <v>10000</v>
      </c>
      <c r="D18" s="12" t="n">
        <f aca="false">COUNTIFS(Data!$C$2:$C$1001,"&gt;="&amp;B18,Data!$C$2:$C$1001,"&lt;"&amp;C18,Data!$F$2:$F$1001,0)</f>
        <v>90</v>
      </c>
      <c r="E18" s="12" t="n">
        <f aca="false">COUNTIFS(Data!$C$2:$C$1001,"&gt;="&amp;B18,Data!$C$2:$C$1001,"&lt;"&amp;C18,Data!$F$2:$F$1001,1)</f>
        <v>7</v>
      </c>
      <c r="F18" s="13" t="n">
        <f aca="false">D18/$B$2</f>
        <v>0.118577075098814</v>
      </c>
      <c r="G18" s="13" t="n">
        <f aca="false">E18/$D$2</f>
        <v>0.029045643153527</v>
      </c>
      <c r="H18" s="14" t="n">
        <f aca="false">LN(F18/G18)</f>
        <v>1.40669467736998</v>
      </c>
      <c r="I18" s="14" t="n">
        <f aca="false">(F18-G18)*H18</f>
        <v>0.125943388774748</v>
      </c>
    </row>
    <row r="19" customFormat="false" ht="15" hidden="false" customHeight="false" outlineLevel="0" collapsed="false">
      <c r="A19" s="1" t="s">
        <v>49</v>
      </c>
      <c r="I19" s="15" t="n">
        <f aca="false">SUM(I14:I18)</f>
        <v>0.168461555717721</v>
      </c>
    </row>
    <row r="21" customFormat="false" ht="15" hidden="false" customHeight="false" outlineLevel="0" collapsed="false">
      <c r="A21" s="8" t="s">
        <v>56</v>
      </c>
    </row>
    <row r="22" customFormat="false" ht="15" hidden="false" customHeight="false" outlineLevel="0" collapsed="false">
      <c r="A22" s="9" t="s">
        <v>35</v>
      </c>
      <c r="B22" s="9" t="s">
        <v>36</v>
      </c>
      <c r="C22" s="9" t="s">
        <v>37</v>
      </c>
      <c r="D22" s="9" t="s">
        <v>38</v>
      </c>
      <c r="E22" s="9" t="s">
        <v>39</v>
      </c>
      <c r="F22" s="9" t="s">
        <v>40</v>
      </c>
      <c r="G22" s="9" t="s">
        <v>41</v>
      </c>
      <c r="H22" s="9" t="s">
        <v>42</v>
      </c>
      <c r="I22" s="9" t="s">
        <v>43</v>
      </c>
    </row>
    <row r="23" customFormat="false" ht="15" hidden="false" customHeight="false" outlineLevel="0" collapsed="false">
      <c r="A23" s="10" t="s">
        <v>57</v>
      </c>
      <c r="B23" s="11" t="n">
        <v>0</v>
      </c>
      <c r="C23" s="11" t="n">
        <v>1</v>
      </c>
      <c r="D23" s="12" t="n">
        <f aca="false">COUNTIFS(Data!$D$2:$D$1001,"&gt;="&amp;B23,Data!$D$2:$D$1001,"&lt;"&amp;C23,Data!$F$2:$F$1001,0)</f>
        <v>531</v>
      </c>
      <c r="E23" s="12" t="n">
        <f aca="false">COUNTIFS(Data!$D$2:$D$1001,"&gt;="&amp;B23,Data!$D$2:$D$1001,"&lt;"&amp;C23,Data!$F$2:$F$1001,1)</f>
        <v>97</v>
      </c>
      <c r="F23" s="13" t="n">
        <f aca="false">D23/$B$2</f>
        <v>0.699604743083004</v>
      </c>
      <c r="G23" s="13" t="n">
        <f aca="false">E23/$D$2</f>
        <v>0.402489626556017</v>
      </c>
      <c r="H23" s="14" t="n">
        <f aca="false">LN(F23/G23)</f>
        <v>0.552846198833581</v>
      </c>
      <c r="I23" s="14" t="n">
        <f aca="false">(F23-G23)*H23</f>
        <v>0.164258962787941</v>
      </c>
    </row>
    <row r="24" customFormat="false" ht="15" hidden="false" customHeight="false" outlineLevel="0" collapsed="false">
      <c r="A24" s="10" t="s">
        <v>58</v>
      </c>
      <c r="B24" s="11" t="n">
        <v>1</v>
      </c>
      <c r="C24" s="11" t="n">
        <v>2</v>
      </c>
      <c r="D24" s="12" t="n">
        <f aca="false">COUNTIFS(Data!$D$2:$D$1001,"&gt;="&amp;B24,Data!$D$2:$D$1001,"&lt;"&amp;C24,Data!$F$2:$F$1001,0)</f>
        <v>197</v>
      </c>
      <c r="E24" s="12" t="n">
        <f aca="false">COUNTIFS(Data!$D$2:$D$1001,"&gt;="&amp;B24,Data!$D$2:$D$1001,"&lt;"&amp;C24,Data!$F$2:$F$1001,1)</f>
        <v>101</v>
      </c>
      <c r="F24" s="13" t="n">
        <f aca="false">D24/$B$2</f>
        <v>0.259552042160738</v>
      </c>
      <c r="G24" s="13" t="n">
        <f aca="false">E24/$D$2</f>
        <v>0.419087136929461</v>
      </c>
      <c r="H24" s="14" t="n">
        <f aca="false">LN(F24/G24)</f>
        <v>-0.479121632008246</v>
      </c>
      <c r="I24" s="14" t="n">
        <f aca="false">(F24-G24)*H24</f>
        <v>0.0764367149681807</v>
      </c>
    </row>
    <row r="25" customFormat="false" ht="15" hidden="false" customHeight="false" outlineLevel="0" collapsed="false">
      <c r="A25" s="10" t="s">
        <v>59</v>
      </c>
      <c r="B25" s="11" t="n">
        <v>2</v>
      </c>
      <c r="C25" s="11" t="n">
        <v>3</v>
      </c>
      <c r="D25" s="12" t="n">
        <f aca="false">COUNTIFS(Data!$D$2:$D$1001,"&gt;="&amp;B25,Data!$D$2:$D$1001,"&lt;"&amp;C25,Data!$F$2:$F$1001,0)</f>
        <v>27</v>
      </c>
      <c r="E25" s="12" t="n">
        <f aca="false">COUNTIFS(Data!$D$2:$D$1001,"&gt;="&amp;B25,Data!$D$2:$D$1001,"&lt;"&amp;C25,Data!$F$2:$F$1001,1)</f>
        <v>30</v>
      </c>
      <c r="F25" s="13" t="n">
        <f aca="false">D25/$B$2</f>
        <v>0.0355731225296443</v>
      </c>
      <c r="G25" s="13" t="n">
        <f aca="false">E25/$D$2</f>
        <v>0.12448132780083</v>
      </c>
      <c r="H25" s="14" t="n">
        <f aca="false">LN(F25/G25)</f>
        <v>-1.2525653595628</v>
      </c>
      <c r="I25" s="14" t="n">
        <f aca="false">(F25-G25)*H25</f>
        <v>0.111363338103586</v>
      </c>
    </row>
    <row r="26" customFormat="false" ht="15" hidden="false" customHeight="false" outlineLevel="0" collapsed="false">
      <c r="A26" s="10" t="s">
        <v>60</v>
      </c>
      <c r="B26" s="11" t="n">
        <v>3</v>
      </c>
      <c r="C26" s="11" t="n">
        <v>100</v>
      </c>
      <c r="D26" s="12" t="n">
        <f aca="false">COUNTIFS(Data!$D$2:$D$1001,"&gt;="&amp;B26,Data!$D$2:$D$1001,"&lt;"&amp;C26,Data!$F$2:$F$1001,0)</f>
        <v>4</v>
      </c>
      <c r="E26" s="12" t="n">
        <f aca="false">COUNTIFS(Data!$D$2:$D$1001,"&gt;="&amp;B26,Data!$D$2:$D$1001,"&lt;"&amp;C26,Data!$F$2:$F$1001,1)</f>
        <v>13</v>
      </c>
      <c r="F26" s="13" t="n">
        <f aca="false">D26/$B$2</f>
        <v>0.00527009222661397</v>
      </c>
      <c r="G26" s="13" t="n">
        <f aca="false">E26/$D$2</f>
        <v>0.053941908713693</v>
      </c>
      <c r="H26" s="14" t="n">
        <f aca="false">LN(F26/G26)</f>
        <v>-2.32585984024662</v>
      </c>
      <c r="I26" s="14" t="n">
        <f aca="false">(F26-G26)*H26</f>
        <v>0.11320382331915</v>
      </c>
    </row>
    <row r="27" customFormat="false" ht="15" hidden="false" customHeight="false" outlineLevel="0" collapsed="false">
      <c r="A27" s="1" t="s">
        <v>49</v>
      </c>
      <c r="I27" s="15" t="n">
        <f aca="false">SUM(I23:I26)</f>
        <v>0.465262839178858</v>
      </c>
    </row>
    <row r="29" customFormat="false" ht="15" hidden="false" customHeight="false" outlineLevel="0" collapsed="false">
      <c r="A29" s="8" t="s">
        <v>61</v>
      </c>
    </row>
    <row r="30" customFormat="false" ht="15" hidden="false" customHeight="false" outlineLevel="0" collapsed="false">
      <c r="A30" s="9" t="s">
        <v>35</v>
      </c>
      <c r="B30" s="9" t="s">
        <v>36</v>
      </c>
      <c r="C30" s="9" t="s">
        <v>37</v>
      </c>
      <c r="D30" s="9" t="s">
        <v>38</v>
      </c>
      <c r="E30" s="9" t="s">
        <v>39</v>
      </c>
      <c r="F30" s="9" t="s">
        <v>40</v>
      </c>
      <c r="G30" s="9" t="s">
        <v>41</v>
      </c>
      <c r="H30" s="9" t="s">
        <v>42</v>
      </c>
      <c r="I30" s="9" t="s">
        <v>43</v>
      </c>
    </row>
    <row r="31" customFormat="false" ht="15" hidden="false" customHeight="false" outlineLevel="0" collapsed="false">
      <c r="A31" s="10" t="s">
        <v>57</v>
      </c>
      <c r="B31" s="11" t="n">
        <v>0</v>
      </c>
      <c r="C31" s="11" t="n">
        <v>1</v>
      </c>
      <c r="D31" s="12" t="n">
        <f aca="false">COUNTIFS(Data!$E$2:$E$1001,"&gt;="&amp;B31,Data!$E$2:$E$1001,"&lt;"&amp;C31,Data!$F$2:$F$1001,0)</f>
        <v>244</v>
      </c>
      <c r="E31" s="12" t="n">
        <f aca="false">COUNTIFS(Data!$E$2:$E$1001,"&gt;="&amp;B31,Data!$E$2:$E$1001,"&lt;"&amp;C31,Data!$F$2:$F$1001,1)</f>
        <v>60</v>
      </c>
      <c r="F31" s="13" t="n">
        <f aca="false">D31/$B$2</f>
        <v>0.321475625823452</v>
      </c>
      <c r="G31" s="13" t="n">
        <f aca="false">E31/$D$2</f>
        <v>0.24896265560166</v>
      </c>
      <c r="H31" s="14" t="n">
        <f aca="false">LN(F31/G31)</f>
        <v>0.255618819166126</v>
      </c>
      <c r="I31" s="14" t="n">
        <f aca="false">(F31-G31)*H31</f>
        <v>0.018535679822323</v>
      </c>
    </row>
    <row r="32" customFormat="false" ht="15" hidden="false" customHeight="false" outlineLevel="0" collapsed="false">
      <c r="A32" s="10" t="s">
        <v>58</v>
      </c>
      <c r="B32" s="11" t="n">
        <v>1</v>
      </c>
      <c r="C32" s="11" t="n">
        <v>2</v>
      </c>
      <c r="D32" s="12" t="n">
        <f aca="false">COUNTIFS(Data!$E$2:$E$1001,"&gt;="&amp;B32,Data!$E$2:$E$1001,"&lt;"&amp;C32,Data!$F$2:$F$1001,0)</f>
        <v>290</v>
      </c>
      <c r="E32" s="12" t="n">
        <f aca="false">COUNTIFS(Data!$E$2:$E$1001,"&gt;="&amp;B32,Data!$E$2:$E$1001,"&lt;"&amp;C32,Data!$F$2:$F$1001,1)</f>
        <v>102</v>
      </c>
      <c r="F32" s="13" t="n">
        <f aca="false">D32/$B$2</f>
        <v>0.382081686429513</v>
      </c>
      <c r="G32" s="13" t="n">
        <f aca="false">E32/$D$2</f>
        <v>0.423236514522822</v>
      </c>
      <c r="H32" s="14" t="n">
        <f aca="false">LN(F32/G32)</f>
        <v>-0.102296734208726</v>
      </c>
      <c r="I32" s="14" t="n">
        <f aca="false">(F32-G32)*H32</f>
        <v>0.00421000451086706</v>
      </c>
    </row>
    <row r="33" customFormat="false" ht="15" hidden="false" customHeight="false" outlineLevel="0" collapsed="false">
      <c r="A33" s="10" t="s">
        <v>62</v>
      </c>
      <c r="B33" s="11" t="n">
        <v>2</v>
      </c>
      <c r="C33" s="11" t="n">
        <v>4</v>
      </c>
      <c r="D33" s="12" t="n">
        <f aca="false">COUNTIFS(Data!$E$2:$E$1001,"&gt;="&amp;B33,Data!$E$2:$E$1001,"&lt;"&amp;C33,Data!$F$2:$F$1001,0)</f>
        <v>206</v>
      </c>
      <c r="E33" s="12" t="n">
        <f aca="false">COUNTIFS(Data!$E$2:$E$1001,"&gt;="&amp;B33,Data!$E$2:$E$1001,"&lt;"&amp;C33,Data!$F$2:$F$1001,1)</f>
        <v>71</v>
      </c>
      <c r="F33" s="13" t="n">
        <f aca="false">D33/$B$2</f>
        <v>0.271409749670619</v>
      </c>
      <c r="G33" s="13" t="n">
        <f aca="false">E33/$D$2</f>
        <v>0.294605809128631</v>
      </c>
      <c r="H33" s="14" t="n">
        <f aca="false">LN(F33/G33)</f>
        <v>-0.0820085521567092</v>
      </c>
      <c r="I33" s="14" t="n">
        <f aca="false">(F33-G33)*H33</f>
        <v>0.00190227525189246</v>
      </c>
    </row>
    <row r="34" customFormat="false" ht="15" hidden="false" customHeight="false" outlineLevel="0" collapsed="false">
      <c r="A34" s="10" t="s">
        <v>63</v>
      </c>
      <c r="B34" s="11" t="n">
        <v>4</v>
      </c>
      <c r="C34" s="11" t="n">
        <v>100</v>
      </c>
      <c r="D34" s="12" t="n">
        <f aca="false">COUNTIFS(Data!$E$2:$E$1001,"&gt;="&amp;B34,Data!$E$2:$E$1001,"&lt;"&amp;C34,Data!$F$2:$F$1001,0)</f>
        <v>19</v>
      </c>
      <c r="E34" s="12" t="n">
        <f aca="false">COUNTIFS(Data!$E$2:$E$1001,"&gt;="&amp;B34,Data!$E$2:$E$1001,"&lt;"&amp;C34,Data!$F$2:$F$1001,1)</f>
        <v>8</v>
      </c>
      <c r="F34" s="13" t="n">
        <f aca="false">D34/$B$2</f>
        <v>0.0250329380764163</v>
      </c>
      <c r="G34" s="13" t="n">
        <f aca="false">E34/$D$2</f>
        <v>0.033195020746888</v>
      </c>
      <c r="H34" s="14" t="n">
        <f aca="false">LN(F34/G34)</f>
        <v>-0.28220740641837</v>
      </c>
      <c r="I34" s="14" t="n">
        <f aca="false">(F34-G34)*H34</f>
        <v>0.00230340018140613</v>
      </c>
    </row>
    <row r="35" customFormat="false" ht="15" hidden="false" customHeight="false" outlineLevel="0" collapsed="false">
      <c r="A35" s="1" t="s">
        <v>49</v>
      </c>
      <c r="I35" s="15" t="n">
        <f aca="false">SUM(I31:I34)</f>
        <v>0.0269513597664886</v>
      </c>
    </row>
    <row r="37" customFormat="false" ht="15" hidden="false" customHeight="false" outlineLevel="0" collapsed="false">
      <c r="A37" s="2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3" min="3" style="0" width="80"/>
  </cols>
  <sheetData>
    <row r="1" customFormat="false" ht="15" hidden="false" customHeight="false" outlineLevel="0" collapsed="false">
      <c r="A1" s="1" t="s">
        <v>65</v>
      </c>
    </row>
    <row r="2" customFormat="false" ht="15" hidden="false" customHeight="false" outlineLevel="0" collapsed="false">
      <c r="A2" s="2" t="s">
        <v>66</v>
      </c>
    </row>
    <row r="4" customFormat="false" ht="15" hidden="false" customHeight="false" outlineLevel="0" collapsed="false">
      <c r="A4" s="10" t="s">
        <v>67</v>
      </c>
      <c r="B4" s="16" t="n">
        <v>-1.1619</v>
      </c>
    </row>
    <row r="5" customFormat="false" ht="15" hidden="false" customHeight="false" outlineLevel="0" collapsed="false">
      <c r="A5" s="10" t="s">
        <v>68</v>
      </c>
      <c r="B5" s="16" t="n">
        <v>-1.1512</v>
      </c>
    </row>
    <row r="6" customFormat="false" ht="15" hidden="false" customHeight="false" outlineLevel="0" collapsed="false">
      <c r="A6" s="10" t="s">
        <v>69</v>
      </c>
      <c r="B6" s="16" t="n">
        <v>-1.3851</v>
      </c>
    </row>
    <row r="7" customFormat="false" ht="15" hidden="false" customHeight="false" outlineLevel="0" collapsed="false">
      <c r="A7" s="10" t="s">
        <v>70</v>
      </c>
      <c r="B7" s="16" t="n">
        <v>-1.2265</v>
      </c>
    </row>
    <row r="8" customFormat="false" ht="15" hidden="false" customHeight="false" outlineLevel="0" collapsed="false">
      <c r="A8" s="10" t="s">
        <v>71</v>
      </c>
      <c r="B8" s="16" t="n">
        <v>-1.1858</v>
      </c>
    </row>
    <row r="10" customFormat="false" ht="15" hidden="false" customHeight="false" outlineLevel="0" collapsed="false">
      <c r="A10" s="9" t="s">
        <v>72</v>
      </c>
      <c r="B10" s="17" t="n">
        <f aca="false">SUM(Data!$L$2:$L$1001)</f>
        <v>-438.343270612575</v>
      </c>
    </row>
    <row r="11" customFormat="false" ht="15" hidden="false" customHeight="false" outlineLevel="0" collapsed="false">
      <c r="A11" s="10" t="s">
        <v>73</v>
      </c>
      <c r="B11" s="18" t="n">
        <f aca="false">B10</f>
        <v>-438.343270612575</v>
      </c>
    </row>
    <row r="13" customFormat="false" ht="15" hidden="false" customHeight="false" outlineLevel="0" collapsed="false">
      <c r="A13" s="2" t="s">
        <v>74</v>
      </c>
    </row>
    <row r="14" customFormat="false" ht="15" hidden="false" customHeight="false" outlineLevel="0" collapsed="false">
      <c r="A14" s="2" t="s">
        <v>75</v>
      </c>
    </row>
    <row r="15" customFormat="false" ht="15" hidden="false" customHeight="false" outlineLevel="0" collapsed="false">
      <c r="A15" s="10" t="s">
        <v>76</v>
      </c>
      <c r="B15" s="13" t="n">
        <f aca="false">AVERAGE(Data!$M$2:$M$1001)</f>
        <v>0.240995424118599</v>
      </c>
    </row>
    <row r="16" customFormat="false" ht="15" hidden="false" customHeight="false" outlineLevel="0" collapsed="false">
      <c r="A16" s="10" t="s">
        <v>77</v>
      </c>
      <c r="B16" s="13" t="n">
        <f aca="false">AVERAGE(Data!F2:F1001)</f>
        <v>0.241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5" min="2" style="0" width="12"/>
    <col collapsed="false" customWidth="true" hidden="false" outlineLevel="0" max="6" min="6" style="0" width="60"/>
  </cols>
  <sheetData>
    <row r="1" customFormat="false" ht="15" hidden="false" customHeight="false" outlineLevel="0" collapsed="false">
      <c r="A1" s="1" t="s">
        <v>78</v>
      </c>
    </row>
    <row r="3" customFormat="false" ht="15" hidden="false" customHeight="false" outlineLevel="0" collapsed="false">
      <c r="A3" s="10" t="s">
        <v>79</v>
      </c>
      <c r="B3" s="11" t="n">
        <v>600</v>
      </c>
    </row>
    <row r="4" customFormat="false" ht="15" hidden="false" customHeight="false" outlineLevel="0" collapsed="false">
      <c r="A4" s="10" t="s">
        <v>80</v>
      </c>
      <c r="B4" s="11" t="n">
        <v>30</v>
      </c>
    </row>
    <row r="5" customFormat="false" ht="15" hidden="false" customHeight="false" outlineLevel="0" collapsed="false">
      <c r="A5" s="10" t="s">
        <v>81</v>
      </c>
      <c r="B5" s="11" t="n">
        <v>20</v>
      </c>
    </row>
    <row r="6" customFormat="false" ht="15" hidden="false" customHeight="false" outlineLevel="0" collapsed="false">
      <c r="A6" s="10" t="s">
        <v>82</v>
      </c>
      <c r="B6" s="14" t="n">
        <f aca="false">B5/LN(2)</f>
        <v>28.8539008177793</v>
      </c>
    </row>
    <row r="7" customFormat="false" ht="15" hidden="false" customHeight="false" outlineLevel="0" collapsed="false">
      <c r="A7" s="10" t="s">
        <v>83</v>
      </c>
      <c r="B7" s="14" t="n">
        <f aca="false">B3-B6*LN(B4)</f>
        <v>501.86218808783</v>
      </c>
    </row>
    <row r="8" customFormat="false" ht="15" hidden="false" customHeight="false" outlineLevel="0" collapsed="false">
      <c r="A8" s="10" t="s">
        <v>84</v>
      </c>
      <c r="B8" s="11" t="n">
        <v>4</v>
      </c>
    </row>
    <row r="9" customFormat="false" ht="15" hidden="false" customHeight="false" outlineLevel="0" collapsed="false">
      <c r="A9" s="10" t="s">
        <v>85</v>
      </c>
      <c r="B9" s="19" t="n">
        <f aca="false">(B7-B6*Model!$B$4)/B8</f>
        <v>133.846883862002</v>
      </c>
    </row>
    <row r="10" customFormat="false" ht="15" hidden="false" customHeight="false" outlineLevel="0" collapsed="false">
      <c r="A10" s="2" t="s">
        <v>86</v>
      </c>
    </row>
    <row r="12" customFormat="false" ht="15" hidden="false" customHeight="false" outlineLevel="0" collapsed="false">
      <c r="A12" s="8" t="s">
        <v>87</v>
      </c>
    </row>
    <row r="13" customFormat="false" ht="15" hidden="false" customHeight="false" outlineLevel="0" collapsed="false">
      <c r="A13" s="9" t="s">
        <v>35</v>
      </c>
      <c r="B13" s="9" t="s">
        <v>36</v>
      </c>
      <c r="C13" s="9" t="s">
        <v>42</v>
      </c>
      <c r="D13" s="9" t="s">
        <v>88</v>
      </c>
    </row>
    <row r="14" customFormat="false" ht="15" hidden="false" customHeight="false" outlineLevel="0" collapsed="false">
      <c r="A14" s="20" t="str">
        <f aca="false">'WOE &amp; IV'!A5</f>
        <v>0–10%</v>
      </c>
      <c r="B14" s="20" t="n">
        <f aca="false">'WOE &amp; IV'!B5</f>
        <v>0</v>
      </c>
      <c r="C14" s="19" t="n">
        <f aca="false">'WOE &amp; IV'!H5</f>
        <v>1.45548484153941</v>
      </c>
      <c r="D14" s="12" t="n">
        <f aca="false">ROUND(-$B$6*Model!$B$5*C14+$B$9,0)</f>
        <v>182</v>
      </c>
    </row>
    <row r="15" customFormat="false" ht="15" hidden="false" customHeight="false" outlineLevel="0" collapsed="false">
      <c r="A15" s="20" t="str">
        <f aca="false">'WOE &amp; IV'!A6</f>
        <v>10–30%</v>
      </c>
      <c r="B15" s="20" t="n">
        <f aca="false">'WOE &amp; IV'!B6</f>
        <v>10</v>
      </c>
      <c r="C15" s="19" t="n">
        <f aca="false">'WOE &amp; IV'!H6</f>
        <v>0.721515666459208</v>
      </c>
      <c r="D15" s="12" t="n">
        <f aca="false">ROUND(-$B$6*Model!$B$5*C15+$B$9,0)</f>
        <v>158</v>
      </c>
    </row>
    <row r="16" customFormat="false" ht="15" hidden="false" customHeight="false" outlineLevel="0" collapsed="false">
      <c r="A16" s="20" t="str">
        <f aca="false">'WOE &amp; IV'!A7</f>
        <v>30–60%</v>
      </c>
      <c r="B16" s="20" t="n">
        <f aca="false">'WOE &amp; IV'!B7</f>
        <v>30</v>
      </c>
      <c r="C16" s="19" t="n">
        <f aca="false">'WOE &amp; IV'!H7</f>
        <v>0.218255430312074</v>
      </c>
      <c r="D16" s="12" t="n">
        <f aca="false">ROUND(-$B$6*Model!$B$5*C16+$B$9,0)</f>
        <v>141</v>
      </c>
    </row>
    <row r="17" customFormat="false" ht="15" hidden="false" customHeight="false" outlineLevel="0" collapsed="false">
      <c r="A17" s="20" t="str">
        <f aca="false">'WOE &amp; IV'!A8</f>
        <v>60–90%</v>
      </c>
      <c r="B17" s="20" t="n">
        <f aca="false">'WOE &amp; IV'!B8</f>
        <v>60</v>
      </c>
      <c r="C17" s="19" t="n">
        <f aca="false">'WOE &amp; IV'!H8</f>
        <v>-0.907531990639555</v>
      </c>
      <c r="D17" s="12" t="n">
        <f aca="false">ROUND(-$B$6*Model!$B$5*C17+$B$9,0)</f>
        <v>104</v>
      </c>
    </row>
    <row r="18" customFormat="false" ht="15" hidden="false" customHeight="false" outlineLevel="0" collapsed="false">
      <c r="A18" s="20" t="str">
        <f aca="false">'WOE &amp; IV'!A9</f>
        <v>90%+</v>
      </c>
      <c r="B18" s="20" t="n">
        <f aca="false">'WOE &amp; IV'!B9</f>
        <v>90</v>
      </c>
      <c r="C18" s="19" t="n">
        <f aca="false">'WOE &amp; IV'!H9</f>
        <v>-1.34136085834593</v>
      </c>
      <c r="D18" s="12" t="n">
        <f aca="false">ROUND(-$B$6*Model!$B$5*C18+$B$9,0)</f>
        <v>89</v>
      </c>
    </row>
    <row r="20" customFormat="false" ht="15" hidden="false" customHeight="false" outlineLevel="0" collapsed="false">
      <c r="A20" s="8" t="s">
        <v>89</v>
      </c>
    </row>
    <row r="21" customFormat="false" ht="15" hidden="false" customHeight="false" outlineLevel="0" collapsed="false">
      <c r="A21" s="9" t="s">
        <v>35</v>
      </c>
      <c r="B21" s="9" t="s">
        <v>36</v>
      </c>
      <c r="C21" s="9" t="s">
        <v>42</v>
      </c>
      <c r="D21" s="9" t="s">
        <v>88</v>
      </c>
    </row>
    <row r="22" customFormat="false" ht="15" hidden="false" customHeight="false" outlineLevel="0" collapsed="false">
      <c r="A22" s="20" t="str">
        <f aca="false">'WOE &amp; IV'!A14</f>
        <v>&lt; 2 yrs</v>
      </c>
      <c r="B22" s="20" t="n">
        <f aca="false">'WOE &amp; IV'!B14</f>
        <v>0</v>
      </c>
      <c r="C22" s="19" t="n">
        <f aca="false">'WOE &amp; IV'!H14</f>
        <v>-0.498509425915863</v>
      </c>
      <c r="D22" s="12" t="n">
        <f aca="false">ROUND(-$B$6*Model!$B$6*C22+$B$9,0)</f>
        <v>114</v>
      </c>
    </row>
    <row r="23" customFormat="false" ht="15" hidden="false" customHeight="false" outlineLevel="0" collapsed="false">
      <c r="A23" s="20" t="str">
        <f aca="false">'WOE &amp; IV'!A15</f>
        <v>2–5 yrs</v>
      </c>
      <c r="B23" s="20" t="n">
        <f aca="false">'WOE &amp; IV'!B15</f>
        <v>24</v>
      </c>
      <c r="C23" s="19" t="n">
        <f aca="false">'WOE &amp; IV'!H15</f>
        <v>-0.18579367675035</v>
      </c>
      <c r="D23" s="12" t="n">
        <f aca="false">ROUND(-$B$6*Model!$B$6*C23+$B$9,0)</f>
        <v>126</v>
      </c>
    </row>
    <row r="24" customFormat="false" ht="15" hidden="false" customHeight="false" outlineLevel="0" collapsed="false">
      <c r="A24" s="20" t="str">
        <f aca="false">'WOE &amp; IV'!A16</f>
        <v>5–10 yrs</v>
      </c>
      <c r="B24" s="20" t="n">
        <f aca="false">'WOE &amp; IV'!B16</f>
        <v>60</v>
      </c>
      <c r="C24" s="19" t="n">
        <f aca="false">'WOE &amp; IV'!H16</f>
        <v>-0.171825195660813</v>
      </c>
      <c r="D24" s="12" t="n">
        <f aca="false">ROUND(-$B$6*Model!$B$6*C24+$B$9,0)</f>
        <v>127</v>
      </c>
    </row>
    <row r="25" customFormat="false" ht="15" hidden="false" customHeight="false" outlineLevel="0" collapsed="false">
      <c r="A25" s="20" t="str">
        <f aca="false">'WOE &amp; IV'!A17</f>
        <v>10–20 yrs</v>
      </c>
      <c r="B25" s="20" t="n">
        <f aca="false">'WOE &amp; IV'!B17</f>
        <v>120</v>
      </c>
      <c r="C25" s="19" t="n">
        <f aca="false">'WOE &amp; IV'!H17</f>
        <v>0.149360747248786</v>
      </c>
      <c r="D25" s="12" t="n">
        <f aca="false">ROUND(-$B$6*Model!$B$6*C25+$B$9,0)</f>
        <v>140</v>
      </c>
    </row>
    <row r="26" customFormat="false" ht="15" hidden="false" customHeight="false" outlineLevel="0" collapsed="false">
      <c r="A26" s="20" t="str">
        <f aca="false">'WOE &amp; IV'!A18</f>
        <v>20 yrs +</v>
      </c>
      <c r="B26" s="20" t="n">
        <f aca="false">'WOE &amp; IV'!B18</f>
        <v>240</v>
      </c>
      <c r="C26" s="19" t="n">
        <f aca="false">'WOE &amp; IV'!H18</f>
        <v>1.40669467736998</v>
      </c>
      <c r="D26" s="12" t="n">
        <f aca="false">ROUND(-$B$6*Model!$B$6*C26+$B$9,0)</f>
        <v>190</v>
      </c>
    </row>
    <row r="28" customFormat="false" ht="15" hidden="false" customHeight="false" outlineLevel="0" collapsed="false">
      <c r="A28" s="8" t="s">
        <v>90</v>
      </c>
    </row>
    <row r="29" customFormat="false" ht="15" hidden="false" customHeight="false" outlineLevel="0" collapsed="false">
      <c r="A29" s="9" t="s">
        <v>35</v>
      </c>
      <c r="B29" s="9" t="s">
        <v>36</v>
      </c>
      <c r="C29" s="9" t="s">
        <v>42</v>
      </c>
      <c r="D29" s="9" t="s">
        <v>88</v>
      </c>
    </row>
    <row r="30" customFormat="false" ht="15" hidden="false" customHeight="false" outlineLevel="0" collapsed="false">
      <c r="A30" s="20" t="str">
        <f aca="false">'WOE &amp; IV'!A23</f>
        <v>0</v>
      </c>
      <c r="B30" s="20" t="n">
        <f aca="false">'WOE &amp; IV'!B23</f>
        <v>0</v>
      </c>
      <c r="C30" s="19" t="n">
        <f aca="false">'WOE &amp; IV'!H23</f>
        <v>0.552846198833581</v>
      </c>
      <c r="D30" s="12" t="n">
        <f aca="false">ROUND(-$B$6*Model!$B$7*C30+$B$9,0)</f>
        <v>153</v>
      </c>
    </row>
    <row r="31" customFormat="false" ht="15" hidden="false" customHeight="false" outlineLevel="0" collapsed="false">
      <c r="A31" s="20" t="str">
        <f aca="false">'WOE &amp; IV'!A24</f>
        <v>1</v>
      </c>
      <c r="B31" s="20" t="n">
        <f aca="false">'WOE &amp; IV'!B24</f>
        <v>1</v>
      </c>
      <c r="C31" s="19" t="n">
        <f aca="false">'WOE &amp; IV'!H24</f>
        <v>-0.479121632008246</v>
      </c>
      <c r="D31" s="12" t="n">
        <f aca="false">ROUND(-$B$6*Model!$B$7*C31+$B$9,0)</f>
        <v>117</v>
      </c>
    </row>
    <row r="32" customFormat="false" ht="15" hidden="false" customHeight="false" outlineLevel="0" collapsed="false">
      <c r="A32" s="20" t="str">
        <f aca="false">'WOE &amp; IV'!A25</f>
        <v>2</v>
      </c>
      <c r="B32" s="20" t="n">
        <f aca="false">'WOE &amp; IV'!B25</f>
        <v>2</v>
      </c>
      <c r="C32" s="19" t="n">
        <f aca="false">'WOE &amp; IV'!H25</f>
        <v>-1.2525653595628</v>
      </c>
      <c r="D32" s="12" t="n">
        <f aca="false">ROUND(-$B$6*Model!$B$7*C32+$B$9,0)</f>
        <v>90</v>
      </c>
    </row>
    <row r="33" customFormat="false" ht="15" hidden="false" customHeight="false" outlineLevel="0" collapsed="false">
      <c r="A33" s="20" t="str">
        <f aca="false">'WOE &amp; IV'!A26</f>
        <v>3+</v>
      </c>
      <c r="B33" s="20" t="n">
        <f aca="false">'WOE &amp; IV'!B26</f>
        <v>3</v>
      </c>
      <c r="C33" s="19" t="n">
        <f aca="false">'WOE &amp; IV'!H26</f>
        <v>-2.32585984024662</v>
      </c>
      <c r="D33" s="12" t="n">
        <f aca="false">ROUND(-$B$6*Model!$B$7*C33+$B$9,0)</f>
        <v>52</v>
      </c>
    </row>
    <row r="35" customFormat="false" ht="15" hidden="false" customHeight="false" outlineLevel="0" collapsed="false">
      <c r="A35" s="8" t="s">
        <v>91</v>
      </c>
    </row>
    <row r="36" customFormat="false" ht="15" hidden="false" customHeight="false" outlineLevel="0" collapsed="false">
      <c r="A36" s="9" t="s">
        <v>35</v>
      </c>
      <c r="B36" s="9" t="s">
        <v>36</v>
      </c>
      <c r="C36" s="9" t="s">
        <v>42</v>
      </c>
      <c r="D36" s="9" t="s">
        <v>88</v>
      </c>
    </row>
    <row r="37" customFormat="false" ht="15" hidden="false" customHeight="false" outlineLevel="0" collapsed="false">
      <c r="A37" s="20" t="str">
        <f aca="false">'WOE &amp; IV'!A31</f>
        <v>0</v>
      </c>
      <c r="B37" s="20" t="n">
        <f aca="false">'WOE &amp; IV'!B31</f>
        <v>0</v>
      </c>
      <c r="C37" s="19" t="n">
        <f aca="false">'WOE &amp; IV'!H31</f>
        <v>0.255618819166126</v>
      </c>
      <c r="D37" s="12" t="n">
        <f aca="false">ROUND(-$B$6*Model!$B$8*C37+$B$9,0)</f>
        <v>143</v>
      </c>
    </row>
    <row r="38" customFormat="false" ht="15" hidden="false" customHeight="false" outlineLevel="0" collapsed="false">
      <c r="A38" s="20" t="str">
        <f aca="false">'WOE &amp; IV'!A32</f>
        <v>1</v>
      </c>
      <c r="B38" s="20" t="n">
        <f aca="false">'WOE &amp; IV'!B32</f>
        <v>1</v>
      </c>
      <c r="C38" s="19" t="n">
        <f aca="false">'WOE &amp; IV'!H32</f>
        <v>-0.102296734208726</v>
      </c>
      <c r="D38" s="12" t="n">
        <f aca="false">ROUND(-$B$6*Model!$B$8*C38+$B$9,0)</f>
        <v>130</v>
      </c>
    </row>
    <row r="39" customFormat="false" ht="15" hidden="false" customHeight="false" outlineLevel="0" collapsed="false">
      <c r="A39" s="20" t="str">
        <f aca="false">'WOE &amp; IV'!A33</f>
        <v>2–3</v>
      </c>
      <c r="B39" s="20" t="n">
        <f aca="false">'WOE &amp; IV'!B33</f>
        <v>2</v>
      </c>
      <c r="C39" s="19" t="n">
        <f aca="false">'WOE &amp; IV'!H33</f>
        <v>-0.0820085521567092</v>
      </c>
      <c r="D39" s="12" t="n">
        <f aca="false">ROUND(-$B$6*Model!$B$8*C39+$B$9,0)</f>
        <v>131</v>
      </c>
    </row>
    <row r="40" customFormat="false" ht="15" hidden="false" customHeight="false" outlineLevel="0" collapsed="false">
      <c r="A40" s="20" t="str">
        <f aca="false">'WOE &amp; IV'!A34</f>
        <v>4+</v>
      </c>
      <c r="B40" s="20" t="n">
        <f aca="false">'WOE &amp; IV'!B34</f>
        <v>4</v>
      </c>
      <c r="C40" s="19" t="n">
        <f aca="false">'WOE &amp; IV'!H34</f>
        <v>-0.28220740641837</v>
      </c>
      <c r="D40" s="12" t="n">
        <f aca="false">ROUND(-$B$6*Model!$B$8*C40+$B$9,0)</f>
        <v>124</v>
      </c>
    </row>
    <row r="43" customFormat="false" ht="15" hidden="false" customHeight="false" outlineLevel="0" collapsed="false">
      <c r="A43" s="8" t="s">
        <v>92</v>
      </c>
    </row>
    <row r="44" customFormat="false" ht="15" hidden="false" customHeight="false" outlineLevel="0" collapsed="false">
      <c r="A44" s="9" t="s">
        <v>93</v>
      </c>
      <c r="B44" s="9" t="s">
        <v>94</v>
      </c>
      <c r="C44" s="9" t="s">
        <v>88</v>
      </c>
    </row>
    <row r="45" customFormat="false" ht="15" hidden="false" customHeight="false" outlineLevel="0" collapsed="false">
      <c r="A45" s="10" t="s">
        <v>19</v>
      </c>
      <c r="B45" s="11" t="n">
        <v>35</v>
      </c>
      <c r="C45" s="12" t="n">
        <f aca="false">LOOKUP(B45,$B$14:$B$18,$D$14:$D$18)</f>
        <v>141</v>
      </c>
    </row>
    <row r="46" customFormat="false" ht="15" hidden="false" customHeight="false" outlineLevel="0" collapsed="false">
      <c r="A46" s="10" t="s">
        <v>20</v>
      </c>
      <c r="B46" s="11" t="n">
        <v>48</v>
      </c>
      <c r="C46" s="12" t="n">
        <f aca="false">LOOKUP(B46,$B$22:$B$26,$D$22:$D$26)</f>
        <v>126</v>
      </c>
    </row>
    <row r="47" customFormat="false" ht="15" hidden="false" customHeight="false" outlineLevel="0" collapsed="false">
      <c r="A47" s="10" t="s">
        <v>95</v>
      </c>
      <c r="B47" s="11" t="n">
        <v>0</v>
      </c>
      <c r="C47" s="12" t="n">
        <f aca="false">LOOKUP(B47,$B$30:$B$33,$D$30:$D$33)</f>
        <v>153</v>
      </c>
    </row>
    <row r="48" customFormat="false" ht="15" hidden="false" customHeight="false" outlineLevel="0" collapsed="false">
      <c r="A48" s="10" t="s">
        <v>22</v>
      </c>
      <c r="B48" s="11" t="n">
        <v>1</v>
      </c>
      <c r="C48" s="12" t="n">
        <f aca="false">LOOKUP(B48,$B$37:$B$40,$D$37:$D$40)</f>
        <v>130</v>
      </c>
    </row>
    <row r="49" customFormat="false" ht="15" hidden="false" customHeight="false" outlineLevel="0" collapsed="false">
      <c r="A49" s="9" t="s">
        <v>96</v>
      </c>
      <c r="C49" s="21" t="n">
        <f aca="false">SUM(C45:C48)</f>
        <v>550</v>
      </c>
    </row>
    <row r="50" customFormat="false" ht="15" hidden="false" customHeight="false" outlineLevel="0" collapsed="false">
      <c r="A50" s="10" t="s">
        <v>97</v>
      </c>
      <c r="C50" s="22" t="n">
        <f aca="false">EXP((C49-$B$7)/$B$6)</f>
        <v>5.30330085889911</v>
      </c>
    </row>
    <row r="51" customFormat="false" ht="15" hidden="false" customHeight="false" outlineLevel="0" collapsed="false">
      <c r="A51" s="10" t="s">
        <v>98</v>
      </c>
      <c r="C51" s="23" t="n">
        <f aca="false">1/(1+C50)</f>
        <v>0.158647036272778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2026-07-07T18:36:11Z</dcterms:created>
  <dc:creator>openpyxl</dc:creator>
  <dc:description/>
  <dc:language>en-US</dc:language>
  <cp:lastModifiedBy/>
  <dcterms:modified xsi:type="dcterms:W3CDTF">2026-07-07T18:36:12Z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